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firstSheet="1" activeTab="2"/>
  </bookViews>
  <sheets>
    <sheet name="Table 1 Cap Impt by Type" sheetId="1" r:id="rId1"/>
    <sheet name="Table 2 Cap Import by Sector" sheetId="2" r:id="rId2"/>
    <sheet name="Table 3 Cap Import by Country " sheetId="3" r:id="rId3"/>
    <sheet name="Table 4 Cap import by Banks" sheetId="4" r:id="rId4"/>
    <sheet name="Table 5 Cap by State" sheetId="6" r:id="rId5"/>
    <sheet name="Sheet2" sheetId="5" r:id="rId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6" l="1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" i="6"/>
  <c r="W5" i="6"/>
  <c r="W6" i="6"/>
  <c r="W7" i="6"/>
  <c r="R4" i="6"/>
  <c r="R5" i="6"/>
  <c r="R6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W8" i="6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C31" i="4"/>
  <c r="D31" i="4"/>
  <c r="E31" i="4"/>
  <c r="K28" i="4"/>
  <c r="K31" i="4" s="1"/>
  <c r="L31" i="4" s="1"/>
  <c r="K29" i="4"/>
  <c r="K30" i="4"/>
  <c r="H31" i="4"/>
  <c r="I31" i="4"/>
  <c r="J31" i="4"/>
  <c r="Q31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5" i="4"/>
  <c r="P31" i="4"/>
  <c r="P21" i="4"/>
  <c r="P30" i="4"/>
  <c r="W2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5" i="4"/>
  <c r="F31" i="4"/>
  <c r="G6" i="4" s="1"/>
  <c r="F5" i="4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8" i="3"/>
  <c r="Y17" i="3"/>
  <c r="Y16" i="3"/>
  <c r="Y15" i="3"/>
  <c r="Y14" i="3"/>
  <c r="Y13" i="3"/>
  <c r="Y12" i="3"/>
  <c r="Y11" i="3"/>
  <c r="Y10" i="3"/>
  <c r="Y9" i="3"/>
  <c r="Y8" i="3"/>
  <c r="Y6" i="3"/>
  <c r="Y5" i="3"/>
  <c r="AC27" i="2"/>
  <c r="Y17" i="1"/>
  <c r="Z27" i="2"/>
  <c r="AB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Y16" i="1"/>
  <c r="Y15" i="1"/>
  <c r="Y14" i="1"/>
  <c r="Y13" i="1"/>
  <c r="Y12" i="1"/>
  <c r="Y11" i="1"/>
  <c r="Y10" i="1"/>
  <c r="Y9" i="1"/>
  <c r="Y8" i="1"/>
  <c r="Y7" i="1"/>
  <c r="Y6" i="1"/>
  <c r="Y5" i="1"/>
  <c r="X12" i="1"/>
  <c r="X8" i="1"/>
  <c r="X5" i="1"/>
  <c r="G12" i="4" l="1"/>
  <c r="G29" i="4"/>
  <c r="G25" i="4"/>
  <c r="G21" i="4"/>
  <c r="G17" i="4"/>
  <c r="G13" i="4"/>
  <c r="G9" i="4"/>
  <c r="G5" i="4"/>
  <c r="G28" i="4"/>
  <c r="G24" i="4"/>
  <c r="G20" i="4"/>
  <c r="G16" i="4"/>
  <c r="G8" i="4"/>
  <c r="G31" i="4"/>
  <c r="G27" i="4"/>
  <c r="G23" i="4"/>
  <c r="G19" i="4"/>
  <c r="G15" i="4"/>
  <c r="G11" i="4"/>
  <c r="G7" i="4"/>
  <c r="G30" i="4"/>
  <c r="G26" i="4"/>
  <c r="G22" i="4"/>
  <c r="G18" i="4"/>
  <c r="G14" i="4"/>
  <c r="G10" i="4"/>
  <c r="L28" i="4"/>
  <c r="W31" i="4"/>
  <c r="U31" i="4"/>
  <c r="V23" i="4" s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7" i="6"/>
  <c r="Q41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" i="6"/>
  <c r="P16" i="4"/>
  <c r="W16" i="4" s="1"/>
  <c r="P17" i="4"/>
  <c r="W17" i="4" s="1"/>
  <c r="P18" i="4"/>
  <c r="W18" i="4" s="1"/>
  <c r="P19" i="4"/>
  <c r="W19" i="4" s="1"/>
  <c r="P20" i="4"/>
  <c r="W20" i="4" s="1"/>
  <c r="W21" i="4"/>
  <c r="P22" i="4"/>
  <c r="W22" i="4" s="1"/>
  <c r="P23" i="4"/>
  <c r="W23" i="4" s="1"/>
  <c r="P24" i="4"/>
  <c r="W24" i="4" s="1"/>
  <c r="P25" i="4"/>
  <c r="W25" i="4" s="1"/>
  <c r="P26" i="4"/>
  <c r="W26" i="4" s="1"/>
  <c r="P27" i="4"/>
  <c r="W27" i="4" s="1"/>
  <c r="P29" i="4"/>
  <c r="W29" i="4" s="1"/>
  <c r="P14" i="4"/>
  <c r="W14" i="4" s="1"/>
  <c r="P15" i="4"/>
  <c r="W15" i="4" s="1"/>
  <c r="V22" i="4" l="1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W9" i="4" s="1"/>
  <c r="P10" i="4"/>
  <c r="W10" i="4" s="1"/>
  <c r="P11" i="4"/>
  <c r="W11" i="4" s="1"/>
  <c r="P12" i="4"/>
  <c r="W12" i="4" s="1"/>
  <c r="P13" i="4"/>
  <c r="W13" i="4" s="1"/>
  <c r="P6" i="4"/>
  <c r="W6" i="4" s="1"/>
  <c r="P7" i="4"/>
  <c r="W7" i="4" s="1"/>
  <c r="P8" i="4"/>
  <c r="W8" i="4" s="1"/>
  <c r="P5" i="4"/>
  <c r="W5" i="4" s="1"/>
  <c r="K5" i="4"/>
  <c r="L5" i="4" s="1"/>
  <c r="T101" i="3"/>
  <c r="W101" i="3"/>
  <c r="V101" i="3"/>
  <c r="Y101" i="3" l="1"/>
  <c r="W12" i="1"/>
  <c r="W8" i="1"/>
  <c r="W17" i="1" s="1"/>
  <c r="W5" i="1"/>
  <c r="W30" i="4" l="1"/>
  <c r="S13" i="3"/>
  <c r="S10" i="3"/>
  <c r="S12" i="3"/>
  <c r="L29" i="4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U17" i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V27" i="2"/>
  <c r="X27" i="2"/>
  <c r="H39" i="3"/>
  <c r="M39" i="3"/>
  <c r="S39" i="3"/>
  <c r="L30" i="4" l="1"/>
  <c r="V17" i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" i="6"/>
  <c r="F41" i="6"/>
  <c r="E41" i="6"/>
  <c r="D41" i="6"/>
  <c r="G41" i="6" l="1"/>
  <c r="H34" i="6" s="1"/>
  <c r="H22" i="6"/>
  <c r="H14" i="6"/>
  <c r="H4" i="6"/>
  <c r="H37" i="6"/>
  <c r="H25" i="6"/>
  <c r="H21" i="6"/>
  <c r="H17" i="6"/>
  <c r="H5" i="6"/>
  <c r="H7" i="6"/>
  <c r="H27" i="6"/>
  <c r="H39" i="6"/>
  <c r="H41" i="6"/>
  <c r="H11" i="6"/>
  <c r="H23" i="6"/>
  <c r="H31" i="6"/>
  <c r="H19" i="6"/>
  <c r="H40" i="6"/>
  <c r="H36" i="6"/>
  <c r="H32" i="6"/>
  <c r="H28" i="6"/>
  <c r="H24" i="6"/>
  <c r="H20" i="6"/>
  <c r="H16" i="6"/>
  <c r="H12" i="6"/>
  <c r="H8" i="6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0" i="4" l="1"/>
  <c r="H6" i="6"/>
  <c r="H26" i="6"/>
  <c r="H35" i="6"/>
  <c r="H9" i="6"/>
  <c r="H33" i="6"/>
  <c r="H10" i="6"/>
  <c r="H30" i="6"/>
  <c r="H15" i="6"/>
  <c r="H13" i="6"/>
  <c r="H29" i="6"/>
  <c r="H38" i="6"/>
  <c r="H18" i="6"/>
  <c r="S61" i="3"/>
  <c r="S62" i="3"/>
  <c r="S64" i="3"/>
  <c r="S65" i="3"/>
  <c r="S66" i="3"/>
  <c r="S67" i="3"/>
  <c r="S68" i="3"/>
  <c r="S69" i="3"/>
  <c r="S70" i="3"/>
  <c r="S71" i="3"/>
  <c r="S72" i="3"/>
  <c r="S73" i="3"/>
  <c r="S74" i="3"/>
  <c r="S76" i="3"/>
  <c r="S77" i="3"/>
  <c r="S79" i="3"/>
  <c r="S80" i="3"/>
  <c r="S81" i="3"/>
  <c r="S82" i="3"/>
  <c r="S83" i="3"/>
  <c r="S84" i="3"/>
  <c r="S85" i="3"/>
  <c r="S86" i="3"/>
  <c r="S88" i="3"/>
  <c r="S90" i="3"/>
  <c r="S89" i="3"/>
  <c r="S91" i="3"/>
  <c r="S92" i="3"/>
  <c r="S93" i="3"/>
  <c r="S94" i="3"/>
  <c r="S96" i="3"/>
  <c r="S95" i="3"/>
  <c r="S98" i="3"/>
  <c r="S100" i="3"/>
  <c r="S101" i="3"/>
  <c r="M61" i="3"/>
  <c r="M62" i="3"/>
  <c r="M64" i="3"/>
  <c r="M65" i="3"/>
  <c r="M66" i="3"/>
  <c r="M67" i="3"/>
  <c r="M68" i="3"/>
  <c r="M69" i="3"/>
  <c r="M70" i="3"/>
  <c r="M71" i="3"/>
  <c r="M72" i="3"/>
  <c r="M73" i="3"/>
  <c r="M74" i="3"/>
  <c r="M76" i="3"/>
  <c r="M77" i="3"/>
  <c r="M79" i="3"/>
  <c r="M80" i="3"/>
  <c r="M81" i="3"/>
  <c r="M82" i="3"/>
  <c r="M83" i="3"/>
  <c r="M84" i="3"/>
  <c r="M85" i="3"/>
  <c r="M86" i="3"/>
  <c r="M88" i="3"/>
  <c r="M90" i="3"/>
  <c r="M89" i="3"/>
  <c r="M91" i="3"/>
  <c r="M92" i="3"/>
  <c r="M93" i="3"/>
  <c r="M94" i="3"/>
  <c r="M96" i="3"/>
  <c r="M95" i="3"/>
  <c r="M98" i="3"/>
  <c r="M100" i="3"/>
  <c r="M101" i="3"/>
  <c r="H61" i="3"/>
  <c r="H62" i="3"/>
  <c r="H64" i="3"/>
  <c r="H65" i="3"/>
  <c r="H66" i="3"/>
  <c r="H67" i="3"/>
  <c r="H68" i="3"/>
  <c r="H69" i="3"/>
  <c r="H70" i="3"/>
  <c r="H71" i="3"/>
  <c r="H72" i="3"/>
  <c r="H73" i="3"/>
  <c r="H74" i="3"/>
  <c r="H76" i="3"/>
  <c r="H77" i="3"/>
  <c r="H79" i="3"/>
  <c r="H80" i="3"/>
  <c r="H81" i="3"/>
  <c r="H82" i="3"/>
  <c r="H83" i="3"/>
  <c r="H84" i="3"/>
  <c r="H85" i="3"/>
  <c r="H86" i="3"/>
  <c r="H88" i="3"/>
  <c r="H90" i="3"/>
  <c r="H89" i="3"/>
  <c r="H91" i="3"/>
  <c r="H92" i="3"/>
  <c r="H93" i="3"/>
  <c r="H94" i="3"/>
  <c r="H96" i="3"/>
  <c r="H95" i="3"/>
  <c r="H98" i="3"/>
  <c r="H100" i="3"/>
  <c r="H101" i="3"/>
  <c r="S36" i="3"/>
  <c r="S37" i="3"/>
  <c r="S40" i="3"/>
  <c r="S38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7" i="3"/>
  <c r="S58" i="3"/>
  <c r="S59" i="3"/>
  <c r="S60" i="3"/>
  <c r="M36" i="3"/>
  <c r="M37" i="3"/>
  <c r="M40" i="3"/>
  <c r="M38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7" i="3"/>
  <c r="M58" i="3"/>
  <c r="M59" i="3"/>
  <c r="M60" i="3"/>
  <c r="H36" i="3"/>
  <c r="H37" i="3"/>
  <c r="H40" i="3"/>
  <c r="H38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7" i="3"/>
  <c r="H58" i="3"/>
  <c r="H59" i="3"/>
  <c r="H60" i="3"/>
  <c r="S6" i="3"/>
  <c r="S8" i="3"/>
  <c r="S9" i="3"/>
  <c r="S11" i="3"/>
  <c r="S14" i="3"/>
  <c r="S15" i="3"/>
  <c r="S16" i="3"/>
  <c r="S17" i="3"/>
  <c r="S18" i="3"/>
  <c r="S19" i="3"/>
  <c r="S20" i="3"/>
  <c r="S22" i="3"/>
  <c r="S21" i="3"/>
  <c r="S23" i="3"/>
  <c r="S24" i="3"/>
  <c r="S27" i="3"/>
  <c r="S28" i="3"/>
  <c r="S29" i="3"/>
  <c r="S31" i="3"/>
  <c r="S32" i="3"/>
  <c r="S33" i="3"/>
  <c r="S34" i="3"/>
  <c r="S5" i="3"/>
  <c r="M6" i="3"/>
  <c r="M8" i="3"/>
  <c r="M9" i="3"/>
  <c r="M11" i="3"/>
  <c r="M13" i="3"/>
  <c r="M14" i="3"/>
  <c r="M15" i="3"/>
  <c r="M16" i="3"/>
  <c r="M17" i="3"/>
  <c r="M18" i="3"/>
  <c r="M19" i="3"/>
  <c r="M20" i="3"/>
  <c r="M22" i="3"/>
  <c r="M21" i="3"/>
  <c r="M23" i="3"/>
  <c r="M24" i="3"/>
  <c r="M27" i="3"/>
  <c r="M28" i="3"/>
  <c r="M29" i="3"/>
  <c r="M31" i="3"/>
  <c r="M32" i="3"/>
  <c r="M33" i="3"/>
  <c r="M34" i="3"/>
  <c r="M5" i="3"/>
  <c r="H6" i="3"/>
  <c r="H8" i="3"/>
  <c r="H9" i="3"/>
  <c r="H11" i="3"/>
  <c r="H13" i="3"/>
  <c r="H14" i="3"/>
  <c r="H15" i="3"/>
  <c r="H16" i="3"/>
  <c r="H17" i="3"/>
  <c r="H18" i="3"/>
  <c r="H19" i="3"/>
  <c r="H20" i="3"/>
  <c r="H22" i="3"/>
  <c r="H21" i="3"/>
  <c r="H23" i="3"/>
  <c r="H24" i="3"/>
  <c r="H27" i="3"/>
  <c r="H28" i="3"/>
  <c r="H29" i="3"/>
  <c r="H31" i="3"/>
  <c r="H32" i="3"/>
  <c r="H33" i="3"/>
  <c r="H34" i="3"/>
  <c r="H5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</calcChain>
</file>

<file path=xl/sharedStrings.xml><?xml version="1.0" encoding="utf-8"?>
<sst xmlns="http://schemas.openxmlformats.org/spreadsheetml/2006/main" count="646" uniqueCount="352">
  <si>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</si>
  <si>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</si>
  <si>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</si>
  <si>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</si>
  <si>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</si>
  <si>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</si>
  <si>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</si>
  <si>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</si>
  <si>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</si>
  <si>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</si>
  <si>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</si>
  <si>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</si>
  <si>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</si>
  <si>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</si>
  <si>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</si>
  <si>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</si>
  <si>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</si>
  <si>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</si>
  <si>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</si>
  <si>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</si>
  <si>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</si>
  <si>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</t>
    </r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</si>
  <si>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</si>
  <si>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</si>
  <si>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</si>
  <si>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</si>
  <si>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</si>
  <si>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</si>
  <si>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</si>
  <si>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</si>
  <si>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</si>
  <si>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</si>
  <si>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</si>
  <si>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</si>
  <si>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</si>
  <si>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</si>
  <si>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</si>
  <si>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</si>
  <si>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</si>
  <si>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</si>
  <si>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</si>
  <si>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</si>
  <si>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</si>
  <si>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</si>
  <si>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TABLE 3: Capital Importation by Country of Origin ($ million)</t>
  </si>
  <si>
    <t>AFGHANISTAN</t>
  </si>
  <si>
    <t>ARMENIA</t>
  </si>
  <si>
    <t>AUSTRALIA</t>
  </si>
  <si>
    <t>AUSTRIA</t>
  </si>
  <si>
    <t>BAHRAIN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</si>
  <si>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</si>
  <si>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</si>
  <si>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</si>
  <si>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</si>
  <si>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</si>
  <si>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</si>
  <si>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</si>
  <si>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</si>
  <si>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CAMEROON</t>
  </si>
  <si>
    <t>CANADA</t>
  </si>
  <si>
    <t>CAYMAN ISLANDS</t>
  </si>
  <si>
    <t>CHINA</t>
  </si>
  <si>
    <t>CYPRUS</t>
  </si>
  <si>
    <t>CZECH REPUBLIC</t>
  </si>
  <si>
    <t>DENMARK</t>
  </si>
  <si>
    <t>EGYPT</t>
  </si>
  <si>
    <t>FINLAND</t>
  </si>
  <si>
    <t>FRANCE</t>
  </si>
  <si>
    <t>GAMBIA</t>
  </si>
  <si>
    <t>Full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</si>
  <si>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</si>
  <si>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</si>
  <si>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</si>
  <si>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</si>
  <si>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</si>
  <si>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</si>
  <si>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</si>
  <si>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</si>
  <si>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</si>
  <si>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</si>
  <si>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</si>
  <si>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</si>
  <si>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</si>
  <si>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</si>
  <si>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</si>
  <si>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</si>
  <si>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</si>
  <si>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</si>
  <si>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</si>
  <si>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</si>
  <si>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</si>
  <si>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</si>
  <si>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</si>
  <si>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</si>
  <si>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</si>
  <si>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</si>
  <si>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</si>
  <si>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NAMIBIA</t>
  </si>
  <si>
    <t>NETHERLANDS</t>
  </si>
  <si>
    <t>NETH.ANTILLES</t>
  </si>
  <si>
    <t>NEW ZEALAND</t>
  </si>
  <si>
    <t>NIGER</t>
  </si>
  <si>
    <t>NORWAY</t>
  </si>
  <si>
    <t>PANAMA</t>
  </si>
  <si>
    <t>PITCAIRN</t>
  </si>
  <si>
    <t>POLAND</t>
  </si>
  <si>
    <t>PORTUGAL</t>
  </si>
  <si>
    <t>QATAR</t>
  </si>
  <si>
    <t>REP. OF SA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</si>
  <si>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</si>
  <si>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</si>
  <si>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</si>
  <si>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</si>
  <si>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</si>
  <si>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</si>
  <si>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</si>
  <si>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</si>
  <si>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TOGO</t>
  </si>
  <si>
    <t>TUNISIA</t>
  </si>
  <si>
    <t>TURKEY</t>
  </si>
  <si>
    <t>UGANDA</t>
  </si>
  <si>
    <t>UKRAINE</t>
  </si>
  <si>
    <t>UAE</t>
  </si>
  <si>
    <t>UK</t>
  </si>
  <si>
    <t>U. REP TANZANIA</t>
  </si>
  <si>
    <t>UNITED STATES</t>
  </si>
  <si>
    <t>VIETNAM</t>
  </si>
  <si>
    <t>ZAMBIA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</si>
  <si>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</si>
  <si>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</si>
  <si>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</si>
  <si>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</si>
  <si>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</si>
  <si>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</si>
  <si>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</si>
  <si>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</si>
  <si>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</si>
  <si>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</si>
  <si>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</si>
  <si>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</si>
  <si>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</si>
  <si>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</si>
  <si>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</si>
  <si>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</si>
  <si>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</si>
  <si>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</si>
  <si>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</si>
  <si>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</si>
  <si>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</si>
  <si>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</si>
  <si>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</si>
  <si>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</si>
  <si>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</si>
  <si>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</si>
  <si>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</si>
  <si>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</si>
  <si>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</si>
  <si>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</si>
  <si>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</si>
  <si>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% Share</t>
  </si>
  <si>
    <t>S/N0</t>
  </si>
  <si>
    <t>ABIA</t>
  </si>
  <si>
    <t>ABUJA (F C T)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</si>
  <si>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</si>
  <si>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</si>
  <si>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</si>
  <si>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</si>
  <si>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</si>
  <si>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</si>
  <si>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</si>
  <si>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</si>
  <si>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</si>
  <si>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</si>
  <si>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</si>
  <si>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</si>
  <si>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</si>
  <si>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</si>
  <si>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</si>
  <si>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</si>
  <si>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</si>
  <si>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</si>
  <si>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</si>
  <si>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</si>
  <si>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</si>
  <si>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</si>
  <si>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</si>
  <si>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</si>
  <si>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</si>
  <si>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</si>
  <si>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</si>
  <si>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</si>
  <si>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</si>
  <si>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</si>
  <si>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</si>
  <si>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</si>
  <si>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</si>
  <si>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</si>
  <si>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April</t>
  </si>
  <si>
    <t>May</t>
  </si>
  <si>
    <t>June</t>
  </si>
  <si>
    <t>ANGUILLA</t>
  </si>
  <si>
    <t>BAHAMAS</t>
  </si>
  <si>
    <t>BARBADOS</t>
  </si>
  <si>
    <t>COTE D'IVORIE</t>
  </si>
  <si>
    <t>GABON</t>
  </si>
  <si>
    <t>LIECHTENSTEIN</t>
  </si>
  <si>
    <t>MONACO</t>
  </si>
  <si>
    <t>PUERTO RICO</t>
  </si>
  <si>
    <t>THAILAND</t>
  </si>
  <si>
    <t>TABLE 2: Capital Importation by Sector/Nature of Business ($ million)</t>
  </si>
  <si>
    <t xml:space="preserve">Share of Q1 </t>
  </si>
  <si>
    <t>2017 Total %</t>
  </si>
  <si>
    <t>Share of Q2</t>
  </si>
  <si>
    <t>Capital Importation by Destination (US$)  ( Q1, Q2 2017)</t>
  </si>
  <si>
    <t>DESTINATION OF INVESTMENT</t>
  </si>
  <si>
    <t>Share of Q1 2017 Total</t>
  </si>
  <si>
    <r>
      <rPr>
        <sz val="6"/>
        <rFont val="Bookman Old Style"/>
        <family val="1"/>
      </rPr>
      <t>Afghanistan</t>
    </r>
  </si>
  <si>
    <r>
      <rPr>
        <sz val="6"/>
        <rFont val="Bookman Old Style"/>
        <family val="1"/>
      </rPr>
      <t>Armenia</t>
    </r>
  </si>
  <si>
    <r>
      <rPr>
        <sz val="6"/>
        <rFont val="Bookman Old Style"/>
        <family val="1"/>
      </rPr>
      <t>Anguilla</t>
    </r>
  </si>
  <si>
    <r>
      <rPr>
        <sz val="6"/>
        <rFont val="Bookman Old Style"/>
        <family val="1"/>
      </rPr>
      <t>Australia</t>
    </r>
  </si>
  <si>
    <r>
      <rPr>
        <sz val="6"/>
        <rFont val="Bookman Old Style"/>
        <family val="1"/>
      </rPr>
      <t>Austria</t>
    </r>
  </si>
  <si>
    <r>
      <rPr>
        <sz val="6"/>
        <rFont val="Bookman Old Style"/>
        <family val="1"/>
      </rPr>
      <t>Bahamas</t>
    </r>
  </si>
  <si>
    <r>
      <rPr>
        <sz val="6"/>
        <rFont val="Bookman Old Style"/>
        <family val="1"/>
      </rPr>
      <t>Bahrain</t>
    </r>
  </si>
  <si>
    <r>
      <rPr>
        <sz val="6"/>
        <rFont val="Bookman Old Style"/>
        <family val="1"/>
      </rPr>
      <t>Barbados</t>
    </r>
  </si>
  <si>
    <r>
      <rPr>
        <sz val="6"/>
        <rFont val="Bookman Old Style"/>
        <family val="1"/>
      </rPr>
      <t>Belgium</t>
    </r>
  </si>
  <si>
    <r>
      <rPr>
        <sz val="6"/>
        <rFont val="Bookman Old Style"/>
        <family val="1"/>
      </rPr>
      <t>Benin</t>
    </r>
  </si>
  <si>
    <r>
      <rPr>
        <sz val="6"/>
        <rFont val="Bookman Old Style"/>
        <family val="1"/>
      </rPr>
      <t>Bermuda</t>
    </r>
  </si>
  <si>
    <r>
      <rPr>
        <sz val="6"/>
        <rFont val="Bookman Old Style"/>
        <family val="1"/>
      </rPr>
      <t>Botswana</t>
    </r>
  </si>
  <si>
    <r>
      <rPr>
        <sz val="6"/>
        <rFont val="Bookman Old Style"/>
        <family val="1"/>
      </rPr>
      <t>Brazil</t>
    </r>
  </si>
  <si>
    <r>
      <rPr>
        <sz val="6"/>
        <rFont val="Bookman Old Style"/>
        <family val="1"/>
      </rPr>
      <t>British Virgin Islands</t>
    </r>
  </si>
  <si>
    <r>
      <rPr>
        <sz val="6"/>
        <rFont val="Bookman Old Style"/>
        <family val="1"/>
      </rPr>
      <t>Brunei Darussalam</t>
    </r>
  </si>
  <si>
    <r>
      <rPr>
        <sz val="6"/>
        <rFont val="Bookman Old Style"/>
        <family val="1"/>
      </rPr>
      <t>Bulgaria</t>
    </r>
  </si>
  <si>
    <r>
      <rPr>
        <sz val="6"/>
        <rFont val="Bookman Old Style"/>
        <family val="1"/>
      </rPr>
      <t>Canada</t>
    </r>
  </si>
  <si>
    <r>
      <rPr>
        <sz val="6"/>
        <rFont val="Bookman Old Style"/>
        <family val="1"/>
      </rPr>
      <t>Cameroon</t>
    </r>
  </si>
  <si>
    <r>
      <rPr>
        <sz val="6"/>
        <rFont val="Bookman Old Style"/>
        <family val="1"/>
      </rPr>
      <t>Cayman Islands</t>
    </r>
  </si>
  <si>
    <r>
      <rPr>
        <sz val="6"/>
        <rFont val="Bookman Old Style"/>
        <family val="1"/>
      </rPr>
      <t>China</t>
    </r>
  </si>
  <si>
    <r>
      <rPr>
        <sz val="6"/>
        <rFont val="Bookman Old Style"/>
        <family val="1"/>
      </rPr>
      <t>Cote d'Ivoire</t>
    </r>
  </si>
  <si>
    <r>
      <rPr>
        <sz val="6"/>
        <rFont val="Bookman Old Style"/>
        <family val="1"/>
      </rPr>
      <t>Cyprus</t>
    </r>
  </si>
  <si>
    <r>
      <rPr>
        <sz val="6"/>
        <rFont val="Bookman Old Style"/>
        <family val="1"/>
      </rPr>
      <t>Czech Republic</t>
    </r>
  </si>
  <si>
    <r>
      <rPr>
        <sz val="6"/>
        <rFont val="Bookman Old Style"/>
        <family val="1"/>
      </rPr>
      <t>Denmark</t>
    </r>
  </si>
  <si>
    <r>
      <rPr>
        <sz val="6"/>
        <rFont val="Bookman Old Style"/>
        <family val="1"/>
      </rPr>
      <t>Egypt</t>
    </r>
  </si>
  <si>
    <r>
      <rPr>
        <sz val="6"/>
        <rFont val="Bookman Old Style"/>
        <family val="1"/>
      </rPr>
      <t>Finland</t>
    </r>
  </si>
  <si>
    <r>
      <rPr>
        <sz val="6"/>
        <rFont val="Bookman Old Style"/>
        <family val="1"/>
      </rPr>
      <t>France</t>
    </r>
  </si>
  <si>
    <r>
      <rPr>
        <sz val="6"/>
        <rFont val="Bookman Old Style"/>
        <family val="1"/>
      </rPr>
      <t>Gambia</t>
    </r>
  </si>
  <si>
    <r>
      <rPr>
        <sz val="6"/>
        <rFont val="Bookman Old Style"/>
        <family val="1"/>
      </rPr>
      <t>Gabon</t>
    </r>
  </si>
  <si>
    <r>
      <rPr>
        <sz val="6"/>
        <rFont val="Bookman Old Style"/>
        <family val="1"/>
      </rPr>
      <t>Germany</t>
    </r>
  </si>
  <si>
    <r>
      <rPr>
        <sz val="6"/>
        <rFont val="Bookman Old Style"/>
        <family val="1"/>
      </rPr>
      <t>Gibraltar</t>
    </r>
  </si>
  <si>
    <r>
      <rPr>
        <sz val="6"/>
        <rFont val="Bookman Old Style"/>
        <family val="1"/>
      </rPr>
      <t>Guinea</t>
    </r>
  </si>
  <si>
    <r>
      <rPr>
        <sz val="6"/>
        <rFont val="Bookman Old Style"/>
        <family val="1"/>
      </rPr>
      <t>Ghana</t>
    </r>
  </si>
  <si>
    <r>
      <rPr>
        <sz val="6"/>
        <rFont val="Bookman Old Style"/>
        <family val="1"/>
      </rPr>
      <t>Greece</t>
    </r>
  </si>
  <si>
    <r>
      <rPr>
        <sz val="6"/>
        <rFont val="Bookman Old Style"/>
        <family val="1"/>
      </rPr>
      <t>Hong Kong</t>
    </r>
  </si>
  <si>
    <r>
      <rPr>
        <sz val="6"/>
        <rFont val="Bookman Old Style"/>
        <family val="1"/>
      </rPr>
      <t>Hungary</t>
    </r>
  </si>
  <si>
    <r>
      <rPr>
        <sz val="6"/>
        <rFont val="Bookman Old Style"/>
        <family val="1"/>
      </rPr>
      <t>India</t>
    </r>
  </si>
  <si>
    <r>
      <rPr>
        <sz val="6"/>
        <rFont val="Bookman Old Style"/>
        <family val="1"/>
      </rPr>
      <t>Isle of Man</t>
    </r>
  </si>
  <si>
    <r>
      <rPr>
        <sz val="6"/>
        <rFont val="Bookman Old Style"/>
        <family val="1"/>
      </rPr>
      <t>Israel</t>
    </r>
  </si>
  <si>
    <r>
      <rPr>
        <sz val="6"/>
        <rFont val="Bookman Old Style"/>
        <family val="1"/>
      </rPr>
      <t>Italy</t>
    </r>
  </si>
  <si>
    <r>
      <rPr>
        <sz val="6"/>
        <rFont val="Bookman Old Style"/>
        <family val="1"/>
      </rPr>
      <t>Japan</t>
    </r>
  </si>
  <si>
    <r>
      <rPr>
        <sz val="6"/>
        <rFont val="Bookman Old Style"/>
        <family val="1"/>
      </rPr>
      <t>Kenya</t>
    </r>
  </si>
  <si>
    <r>
      <rPr>
        <sz val="6"/>
        <rFont val="Bookman Old Style"/>
        <family val="1"/>
      </rPr>
      <t>Kiribati</t>
    </r>
  </si>
  <si>
    <r>
      <rPr>
        <sz val="6"/>
        <rFont val="Bookman Old Style"/>
        <family val="1"/>
      </rPr>
      <t>Korea, Republic of</t>
    </r>
  </si>
  <si>
    <r>
      <rPr>
        <sz val="6"/>
        <color rgb="FFFF0000"/>
        <rFont val="Bookman Old Style"/>
        <family val="1"/>
      </rPr>
      <t>Ireland</t>
    </r>
  </si>
  <si>
    <r>
      <rPr>
        <sz val="6"/>
        <rFont val="Bookman Old Style"/>
        <family val="1"/>
      </rPr>
      <t>Latvia</t>
    </r>
  </si>
  <si>
    <r>
      <rPr>
        <sz val="6"/>
        <rFont val="Bookman Old Style"/>
        <family val="1"/>
      </rPr>
      <t>Lebanon</t>
    </r>
  </si>
  <si>
    <r>
      <rPr>
        <sz val="6"/>
        <rFont val="Bookman Old Style"/>
        <family val="1"/>
      </rPr>
      <t>Liberia</t>
    </r>
  </si>
  <si>
    <r>
      <rPr>
        <sz val="6"/>
        <rFont val="Bookman Old Style"/>
        <family val="1"/>
      </rPr>
      <t>Liechtenstein</t>
    </r>
  </si>
  <si>
    <r>
      <rPr>
        <sz val="6"/>
        <rFont val="Bookman Old Style"/>
        <family val="1"/>
      </rPr>
      <t>Luxembourg</t>
    </r>
  </si>
  <si>
    <r>
      <rPr>
        <sz val="6"/>
        <rFont val="Bookman Old Style"/>
        <family val="1"/>
      </rPr>
      <t>Malaysia</t>
    </r>
  </si>
  <si>
    <r>
      <rPr>
        <sz val="6"/>
        <rFont val="Bookman Old Style"/>
        <family val="1"/>
      </rPr>
      <t>Malta</t>
    </r>
  </si>
  <si>
    <r>
      <rPr>
        <sz val="6"/>
        <rFont val="Bookman Old Style"/>
        <family val="1"/>
      </rPr>
      <t>Marshall Islands</t>
    </r>
  </si>
  <si>
    <r>
      <rPr>
        <sz val="6"/>
        <rFont val="Bookman Old Style"/>
        <family val="1"/>
      </rPr>
      <t>Mauritania</t>
    </r>
  </si>
  <si>
    <r>
      <rPr>
        <sz val="6"/>
        <rFont val="Bookman Old Style"/>
        <family val="1"/>
      </rPr>
      <t>Mauritius</t>
    </r>
  </si>
  <si>
    <r>
      <rPr>
        <sz val="6"/>
        <rFont val="Bookman Old Style"/>
        <family val="1"/>
      </rPr>
      <t>Monaco</t>
    </r>
  </si>
  <si>
    <r>
      <rPr>
        <sz val="6"/>
        <rFont val="Bookman Old Style"/>
        <family val="1"/>
      </rPr>
      <t>Morocco</t>
    </r>
  </si>
  <si>
    <r>
      <rPr>
        <sz val="6"/>
        <rFont val="Bookman Old Style"/>
        <family val="1"/>
      </rPr>
      <t>Netherlands</t>
    </r>
  </si>
  <si>
    <r>
      <rPr>
        <sz val="6"/>
        <rFont val="Bookman Old Style"/>
        <family val="1"/>
      </rPr>
      <t>Netherlands Antilles</t>
    </r>
  </si>
  <si>
    <r>
      <rPr>
        <sz val="6"/>
        <rFont val="Bookman Old Style"/>
        <family val="1"/>
      </rPr>
      <t>New Zealand</t>
    </r>
  </si>
  <si>
    <r>
      <rPr>
        <sz val="6"/>
        <rFont val="Bookman Old Style"/>
        <family val="1"/>
      </rPr>
      <t>Niger</t>
    </r>
  </si>
  <si>
    <r>
      <rPr>
        <sz val="6"/>
        <rFont val="Bookman Old Style"/>
        <family val="1"/>
      </rPr>
      <t>Norway</t>
    </r>
  </si>
  <si>
    <r>
      <rPr>
        <sz val="6"/>
        <rFont val="Bookman Old Style"/>
        <family val="1"/>
      </rPr>
      <t>Panama</t>
    </r>
  </si>
  <si>
    <r>
      <rPr>
        <sz val="6"/>
        <rFont val="Bookman Old Style"/>
        <family val="1"/>
      </rPr>
      <t>Pitcairn</t>
    </r>
  </si>
  <si>
    <r>
      <rPr>
        <sz val="6"/>
        <rFont val="Bookman Old Style"/>
        <family val="1"/>
      </rPr>
      <t>Poland</t>
    </r>
  </si>
  <si>
    <r>
      <rPr>
        <sz val="6"/>
        <rFont val="Bookman Old Style"/>
        <family val="1"/>
      </rPr>
      <t>Portugal</t>
    </r>
  </si>
  <si>
    <r>
      <rPr>
        <sz val="6"/>
        <rFont val="Bookman Old Style"/>
        <family val="1"/>
      </rPr>
      <t>Puerto Rico</t>
    </r>
  </si>
  <si>
    <r>
      <rPr>
        <sz val="6"/>
        <rFont val="Bookman Old Style"/>
        <family val="1"/>
      </rPr>
      <t>Qatar</t>
    </r>
  </si>
  <si>
    <r>
      <rPr>
        <sz val="6"/>
        <rFont val="Bookman Old Style"/>
        <family val="1"/>
      </rPr>
      <t>Republic of South Africa</t>
    </r>
  </si>
  <si>
    <r>
      <rPr>
        <sz val="6"/>
        <rFont val="Bookman Old Style"/>
        <family val="1"/>
      </rPr>
      <t>Rwanda</t>
    </r>
  </si>
  <si>
    <r>
      <rPr>
        <sz val="6"/>
        <rFont val="Bookman Old Style"/>
        <family val="1"/>
      </rPr>
      <t>Saudi Arabia</t>
    </r>
  </si>
  <si>
    <r>
      <rPr>
        <sz val="6"/>
        <rFont val="Bookman Old Style"/>
        <family val="1"/>
      </rPr>
      <t>Seychelles</t>
    </r>
  </si>
  <si>
    <r>
      <rPr>
        <sz val="6"/>
        <rFont val="Bookman Old Style"/>
        <family val="1"/>
      </rPr>
      <t>Singapore</t>
    </r>
  </si>
  <si>
    <r>
      <rPr>
        <sz val="6"/>
        <rFont val="Bookman Old Style"/>
        <family val="1"/>
      </rPr>
      <t>Slovakia</t>
    </r>
  </si>
  <si>
    <r>
      <rPr>
        <sz val="6"/>
        <rFont val="Bookman Old Style"/>
        <family val="1"/>
      </rPr>
      <t>Spain</t>
    </r>
  </si>
  <si>
    <r>
      <rPr>
        <sz val="6"/>
        <rFont val="Bookman Old Style"/>
        <family val="1"/>
      </rPr>
      <t>Sweden</t>
    </r>
  </si>
  <si>
    <r>
      <rPr>
        <sz val="6"/>
        <rFont val="Bookman Old Style"/>
        <family val="1"/>
      </rPr>
      <t>Switzerland</t>
    </r>
  </si>
  <si>
    <r>
      <rPr>
        <sz val="6"/>
        <rFont val="Bookman Old Style"/>
        <family val="1"/>
      </rPr>
      <t>Thailand</t>
    </r>
  </si>
  <si>
    <r>
      <rPr>
        <sz val="6"/>
        <rFont val="Bookman Old Style"/>
        <family val="1"/>
      </rPr>
      <t>Togo</t>
    </r>
  </si>
  <si>
    <r>
      <rPr>
        <sz val="6"/>
        <rFont val="Bookman Old Style"/>
        <family val="1"/>
      </rPr>
      <t>Turkey</t>
    </r>
  </si>
  <si>
    <r>
      <rPr>
        <sz val="6"/>
        <rFont val="Bookman Old Style"/>
        <family val="1"/>
      </rPr>
      <t>Tunisia</t>
    </r>
  </si>
  <si>
    <r>
      <rPr>
        <sz val="6"/>
        <rFont val="Bookman Old Style"/>
        <family val="1"/>
      </rPr>
      <t>Uganda</t>
    </r>
  </si>
  <si>
    <r>
      <rPr>
        <sz val="6"/>
        <rFont val="Bookman Old Style"/>
        <family val="1"/>
      </rPr>
      <t>Ukraine</t>
    </r>
  </si>
  <si>
    <r>
      <rPr>
        <sz val="6"/>
        <rFont val="Bookman Old Style"/>
        <family val="1"/>
      </rPr>
      <t>United Arab Emirates</t>
    </r>
  </si>
  <si>
    <r>
      <rPr>
        <sz val="6"/>
        <rFont val="Bookman Old Style"/>
        <family val="1"/>
      </rPr>
      <t>United Kingdom</t>
    </r>
  </si>
  <si>
    <r>
      <rPr>
        <sz val="6"/>
        <rFont val="Bookman Old Style"/>
        <family val="1"/>
      </rPr>
      <t>United States</t>
    </r>
  </si>
  <si>
    <r>
      <rPr>
        <sz val="6"/>
        <rFont val="Bookman Old Style"/>
        <family val="1"/>
      </rPr>
      <t>United Republic of Tanzania</t>
    </r>
  </si>
  <si>
    <r>
      <rPr>
        <sz val="6"/>
        <rFont val="Bookman Old Style"/>
        <family val="1"/>
      </rPr>
      <t>Vietnam</t>
    </r>
  </si>
  <si>
    <r>
      <rPr>
        <sz val="6"/>
        <rFont val="Bookman Old Style"/>
        <family val="1"/>
      </rPr>
      <t>Zambia</t>
    </r>
  </si>
  <si>
    <r>
      <rPr>
        <sz val="6"/>
        <rFont val="Bookman Old Style"/>
        <family val="1"/>
      </rPr>
      <t>TOTAL</t>
    </r>
  </si>
  <si>
    <t>Total Q2 2017</t>
  </si>
  <si>
    <t>Share of Q2 2017 Total</t>
  </si>
  <si>
    <t>July</t>
  </si>
  <si>
    <t>August</t>
  </si>
  <si>
    <t>September</t>
  </si>
  <si>
    <t>Total Q3 2017</t>
  </si>
  <si>
    <t>63,800.00</t>
  </si>
  <si>
    <t>6,315,000.00</t>
  </si>
  <si>
    <t>15,080,735.00</t>
  </si>
  <si>
    <t>2,587,137.00</t>
  </si>
  <si>
    <t>Share of Q3</t>
  </si>
  <si>
    <t>2,672,176.93</t>
  </si>
  <si>
    <t>12,121,805.19</t>
  </si>
  <si>
    <t>802,825,165.00</t>
  </si>
  <si>
    <t>3,744,506.39</t>
  </si>
  <si>
    <t>148,000.00</t>
  </si>
  <si>
    <t>1,058,869,638.31</t>
  </si>
  <si>
    <t>1,279,948,628.17</t>
  </si>
  <si>
    <t>958,220,782.66</t>
  </si>
  <si>
    <t>398,000.00</t>
  </si>
  <si>
    <t>999,965.00</t>
  </si>
  <si>
    <t>1,100,000.00</t>
  </si>
  <si>
    <t>1,064,192,752.24</t>
  </si>
  <si>
    <t>1,298,931,433.36</t>
  </si>
  <si>
    <t>1,781,971,154.05</t>
  </si>
  <si>
    <t>Total 2017</t>
  </si>
  <si>
    <t>DJIBOUTI</t>
  </si>
  <si>
    <t>CONGO</t>
  </si>
  <si>
    <t>RUSSIA</t>
  </si>
  <si>
    <t>US VIRGIN ISLANDS</t>
  </si>
  <si>
    <t>VIRGIN ISLANDS</t>
  </si>
  <si>
    <t xml:space="preserve">                               -  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</si>
  <si>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</si>
  <si>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</si>
  <si>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</si>
  <si>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</si>
  <si>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</si>
  <si>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</si>
  <si>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</si>
  <si>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</si>
  <si>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</si>
  <si>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</si>
  <si>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</si>
  <si>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t>FULL YEAR</t>
  </si>
  <si>
    <t>Share of Q4</t>
  </si>
  <si>
    <t>Share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</si>
</sst>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&quot;£&quot;#,##0.00;[Red]\-&quot;£&quot;#,##0.00"/>
    <numFmt numFmtId="166" formatCode="_-* #,##0.00_-;\-* #,##0.00_-;_-* &quot;-&quot;??_-;_-@_-"/>
    <numFmt numFmtId="167" formatCode="#,##0.0_);\(#,##0.0\)"/>
    <numFmt numFmtId="168" formatCode="0.00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entury Gothic"/>
      <family val="2"/>
    </font>
    <font>
      <i/>
      <sz val="10"/>
      <color rgb="FF000000"/>
      <name val="Century Gothic"/>
      <family val="2"/>
    </font>
    <font>
      <i/>
      <sz val="10"/>
      <color theme="1"/>
      <name val="Century Gothic"/>
      <family val="2"/>
    </font>
    <font>
      <i/>
      <sz val="9"/>
      <color rgb="FF000000"/>
      <name val="Century Gothic"/>
      <family val="2"/>
    </font>
    <font>
      <b/>
      <i/>
      <sz val="11"/>
      <color theme="1"/>
      <name val="Century Gothic"/>
      <family val="2"/>
    </font>
    <font>
      <b/>
      <i/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6"/>
      <name val="Trebuchet MS"/>
      <family val="2"/>
    </font>
    <font>
      <sz val="11"/>
      <color theme="0"/>
      <name val="Calibri"/>
      <family val="2"/>
      <scheme val="minor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Bookman Old Style"/>
      <family val="1"/>
    </font>
    <font>
      <sz val="6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/>
      <bottom style="thick">
        <color rgb="FF59595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double">
        <color indexed="64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164" fontId="3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27" borderId="57" applyNumberFormat="0" applyAlignment="0" applyProtection="0"/>
    <xf numFmtId="0" fontId="42" fillId="27" borderId="57" applyNumberFormat="0" applyAlignment="0" applyProtection="0"/>
    <xf numFmtId="0" fontId="43" fillId="28" borderId="58" applyNumberFormat="0" applyAlignment="0" applyProtection="0"/>
    <xf numFmtId="0" fontId="43" fillId="28" borderId="5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0" borderId="59" applyNumberFormat="0" applyFill="0" applyAlignment="0" applyProtection="0"/>
    <xf numFmtId="0" fontId="46" fillId="0" borderId="59" applyNumberFormat="0" applyFill="0" applyAlignment="0" applyProtection="0"/>
    <xf numFmtId="0" fontId="47" fillId="0" borderId="60" applyNumberFormat="0" applyFill="0" applyAlignment="0" applyProtection="0"/>
    <xf numFmtId="0" fontId="47" fillId="0" borderId="60" applyNumberFormat="0" applyFill="0" applyAlignment="0" applyProtection="0"/>
    <xf numFmtId="0" fontId="48" fillId="0" borderId="61" applyNumberFormat="0" applyFill="0" applyAlignment="0" applyProtection="0"/>
    <xf numFmtId="0" fontId="48" fillId="0" borderId="61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4" borderId="57" applyNumberFormat="0" applyAlignment="0" applyProtection="0"/>
    <xf numFmtId="0" fontId="49" fillId="14" borderId="57" applyNumberFormat="0" applyAlignment="0" applyProtection="0"/>
    <xf numFmtId="0" fontId="50" fillId="0" borderId="62" applyNumberFormat="0" applyFill="0" applyAlignment="0" applyProtection="0"/>
    <xf numFmtId="0" fontId="50" fillId="0" borderId="62" applyNumberFormat="0" applyFill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164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0" fillId="0" borderId="0"/>
    <xf numFmtId="0" fontId="5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3" fillId="0" borderId="0"/>
    <xf numFmtId="0" fontId="33" fillId="0" borderId="0"/>
    <xf numFmtId="0" fontId="52" fillId="0" borderId="0"/>
    <xf numFmtId="0" fontId="1" fillId="0" borderId="0"/>
    <xf numFmtId="0" fontId="1" fillId="0" borderId="0"/>
    <xf numFmtId="168" fontId="30" fillId="0" borderId="0"/>
    <xf numFmtId="0" fontId="1" fillId="0" borderId="0"/>
    <xf numFmtId="0" fontId="1" fillId="0" borderId="0"/>
    <xf numFmtId="164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18" fillId="30" borderId="63" applyNumberFormat="0" applyFont="0" applyAlignment="0" applyProtection="0"/>
    <xf numFmtId="0" fontId="18" fillId="30" borderId="63" applyNumberFormat="0" applyFont="0" applyAlignment="0" applyProtection="0"/>
    <xf numFmtId="0" fontId="18" fillId="30" borderId="63" applyNumberFormat="0" applyFont="0" applyAlignment="0" applyProtection="0"/>
    <xf numFmtId="0" fontId="53" fillId="27" borderId="64" applyNumberFormat="0" applyAlignment="0" applyProtection="0"/>
    <xf numFmtId="0" fontId="53" fillId="27" borderId="64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5" applyNumberFormat="0" applyFill="0" applyAlignment="0" applyProtection="0"/>
    <xf numFmtId="0" fontId="55" fillId="0" borderId="65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32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43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4" fontId="11" fillId="0" borderId="9" xfId="0" applyNumberFormat="1" applyFont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4" fontId="11" fillId="0" borderId="10" xfId="0" applyNumberFormat="1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2" xfId="0" quotePrefix="1" applyFont="1" applyBorder="1" applyAlignment="1">
      <alignment wrapText="1"/>
    </xf>
    <xf numFmtId="0" fontId="11" fillId="0" borderId="13" xfId="0" quotePrefix="1" applyFont="1" applyBorder="1" applyAlignment="1">
      <alignment wrapText="1"/>
    </xf>
    <xf numFmtId="4" fontId="11" fillId="0" borderId="12" xfId="0" applyNumberFormat="1" applyFont="1" applyBorder="1" applyAlignment="1">
      <alignment wrapText="1"/>
    </xf>
    <xf numFmtId="0" fontId="2" fillId="2" borderId="0" xfId="0" applyFont="1" applyFill="1"/>
    <xf numFmtId="0" fontId="14" fillId="2" borderId="6" xfId="0" applyFont="1" applyFill="1" applyBorder="1" applyAlignment="1">
      <alignment wrapText="1"/>
    </xf>
    <xf numFmtId="4" fontId="13" fillId="2" borderId="9" xfId="0" applyNumberFormat="1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" fontId="13" fillId="2" borderId="9" xfId="1" applyNumberFormat="1" applyFont="1" applyFill="1" applyBorder="1" applyAlignment="1">
      <alignment wrapText="1"/>
    </xf>
    <xf numFmtId="4" fontId="11" fillId="0" borderId="14" xfId="0" applyNumberFormat="1" applyFont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4" fontId="11" fillId="0" borderId="14" xfId="0" quotePrefix="1" applyNumberFormat="1" applyFont="1" applyBorder="1" applyAlignment="1">
      <alignment wrapText="1"/>
    </xf>
    <xf numFmtId="4" fontId="11" fillId="0" borderId="12" xfId="0" quotePrefix="1" applyNumberFormat="1" applyFont="1" applyBorder="1" applyAlignment="1">
      <alignment wrapText="1"/>
    </xf>
    <xf numFmtId="4" fontId="11" fillId="0" borderId="13" xfId="0" quotePrefix="1" applyNumberFormat="1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0" xfId="0" applyFill="1"/>
    <xf numFmtId="43" fontId="15" fillId="0" borderId="19" xfId="1" applyNumberFormat="1" applyFont="1" applyBorder="1" applyAlignment="1">
      <alignment wrapText="1"/>
    </xf>
    <xf numFmtId="43" fontId="15" fillId="0" borderId="18" xfId="1" applyNumberFormat="1" applyFont="1" applyBorder="1" applyAlignment="1">
      <alignment wrapText="1"/>
    </xf>
    <xf numFmtId="43" fontId="15" fillId="0" borderId="20" xfId="1" applyNumberFormat="1" applyFont="1" applyBorder="1" applyAlignment="1">
      <alignment wrapText="1"/>
    </xf>
    <xf numFmtId="43" fontId="16" fillId="2" borderId="12" xfId="1" applyNumberFormat="1" applyFont="1" applyFill="1" applyBorder="1" applyAlignment="1">
      <alignment wrapText="1"/>
    </xf>
    <xf numFmtId="43" fontId="16" fillId="2" borderId="9" xfId="1" applyNumberFormat="1" applyFont="1" applyFill="1" applyBorder="1" applyAlignment="1">
      <alignment wrapText="1"/>
    </xf>
    <xf numFmtId="43" fontId="15" fillId="0" borderId="21" xfId="1" applyNumberFormat="1" applyFont="1" applyBorder="1" applyAlignment="1">
      <alignment wrapText="1"/>
    </xf>
    <xf numFmtId="43" fontId="15" fillId="0" borderId="22" xfId="1" applyNumberFormat="1" applyFont="1" applyBorder="1" applyAlignment="1">
      <alignment wrapText="1"/>
    </xf>
    <xf numFmtId="43" fontId="15" fillId="3" borderId="15" xfId="1" applyNumberFormat="1" applyFont="1" applyFill="1" applyBorder="1" applyAlignment="1">
      <alignment wrapText="1"/>
    </xf>
    <xf numFmtId="43" fontId="0" fillId="0" borderId="0" xfId="1" applyNumberFormat="1" applyFont="1"/>
    <xf numFmtId="43" fontId="2" fillId="2" borderId="0" xfId="1" applyNumberFormat="1" applyFont="1" applyFill="1"/>
    <xf numFmtId="0" fontId="1" fillId="0" borderId="23" xfId="2" applyFill="1" applyBorder="1"/>
    <xf numFmtId="0" fontId="1" fillId="0" borderId="24" xfId="2" applyFill="1" applyBorder="1"/>
    <xf numFmtId="43" fontId="1" fillId="0" borderId="24" xfId="1" applyFont="1" applyFill="1" applyBorder="1"/>
    <xf numFmtId="43" fontId="1" fillId="0" borderId="25" xfId="1" applyFont="1" applyFill="1" applyBorder="1"/>
    <xf numFmtId="0" fontId="1" fillId="0" borderId="26" xfId="2" applyFont="1" applyFill="1" applyBorder="1"/>
    <xf numFmtId="0" fontId="1" fillId="0" borderId="26" xfId="2" applyFill="1" applyBorder="1"/>
    <xf numFmtId="0" fontId="0" fillId="0" borderId="26" xfId="2" applyFont="1" applyFill="1" applyBorder="1"/>
    <xf numFmtId="2" fontId="0" fillId="0" borderId="0" xfId="0" applyNumberFormat="1"/>
    <xf numFmtId="0" fontId="19" fillId="0" borderId="31" xfId="2" applyFont="1" applyFill="1" applyBorder="1" applyAlignment="1">
      <alignment horizontal="center"/>
    </xf>
    <xf numFmtId="0" fontId="2" fillId="0" borderId="0" xfId="0" applyFont="1"/>
    <xf numFmtId="0" fontId="21" fillId="0" borderId="0" xfId="2" applyFont="1" applyFill="1" applyAlignment="1">
      <alignment horizontal="left"/>
    </xf>
    <xf numFmtId="0" fontId="22" fillId="0" borderId="0" xfId="2" applyFont="1" applyFill="1"/>
    <xf numFmtId="0" fontId="22" fillId="2" borderId="0" xfId="2" applyFont="1" applyFill="1"/>
    <xf numFmtId="0" fontId="22" fillId="0" borderId="0" xfId="0" applyFont="1"/>
    <xf numFmtId="0" fontId="24" fillId="0" borderId="30" xfId="2" applyFont="1" applyFill="1" applyBorder="1" applyAlignment="1">
      <alignment horizontal="center"/>
    </xf>
    <xf numFmtId="0" fontId="24" fillId="0" borderId="31" xfId="2" applyFont="1" applyFill="1" applyBorder="1" applyAlignment="1">
      <alignment horizontal="center"/>
    </xf>
    <xf numFmtId="0" fontId="25" fillId="0" borderId="31" xfId="2" applyFont="1" applyFill="1" applyBorder="1"/>
    <xf numFmtId="0" fontId="25" fillId="0" borderId="32" xfId="2" applyFont="1" applyFill="1" applyBorder="1"/>
    <xf numFmtId="0" fontId="26" fillId="2" borderId="0" xfId="4" applyFont="1" applyFill="1" applyBorder="1" applyAlignment="1">
      <alignment horizontal="center" vertical="center" wrapText="1"/>
    </xf>
    <xf numFmtId="0" fontId="22" fillId="0" borderId="23" xfId="2" applyFont="1" applyFill="1" applyBorder="1"/>
    <xf numFmtId="0" fontId="22" fillId="0" borderId="24" xfId="2" applyFont="1" applyFill="1" applyBorder="1"/>
    <xf numFmtId="43" fontId="22" fillId="0" borderId="24" xfId="1" applyFont="1" applyFill="1" applyBorder="1"/>
    <xf numFmtId="43" fontId="22" fillId="0" borderId="25" xfId="1" applyFont="1" applyFill="1" applyBorder="1"/>
    <xf numFmtId="43" fontId="27" fillId="2" borderId="0" xfId="4" applyNumberFormat="1" applyFont="1" applyFill="1" applyBorder="1" applyAlignment="1">
      <alignment horizontal="left" vertical="center" wrapText="1"/>
    </xf>
    <xf numFmtId="0" fontId="22" fillId="0" borderId="26" xfId="2" applyFont="1" applyFill="1" applyBorder="1"/>
    <xf numFmtId="0" fontId="22" fillId="2" borderId="0" xfId="0" applyFont="1" applyFill="1"/>
    <xf numFmtId="0" fontId="17" fillId="0" borderId="36" xfId="0" applyFont="1" applyBorder="1"/>
    <xf numFmtId="0" fontId="17" fillId="0" borderId="37" xfId="0" applyFont="1" applyBorder="1"/>
    <xf numFmtId="0" fontId="28" fillId="0" borderId="37" xfId="3" applyFont="1" applyFill="1" applyBorder="1" applyAlignment="1"/>
    <xf numFmtId="0" fontId="28" fillId="0" borderId="38" xfId="3" applyFont="1" applyFill="1" applyBorder="1" applyAlignment="1"/>
    <xf numFmtId="0" fontId="2" fillId="0" borderId="28" xfId="2" applyFont="1" applyFill="1" applyBorder="1"/>
    <xf numFmtId="43" fontId="2" fillId="0" borderId="28" xfId="1" applyFont="1" applyFill="1" applyBorder="1"/>
    <xf numFmtId="43" fontId="2" fillId="0" borderId="29" xfId="1" applyFont="1" applyFill="1" applyBorder="1"/>
    <xf numFmtId="0" fontId="20" fillId="4" borderId="0" xfId="0" applyFont="1" applyFill="1"/>
    <xf numFmtId="43" fontId="20" fillId="4" borderId="0" xfId="0" applyNumberFormat="1" applyFont="1" applyFill="1"/>
    <xf numFmtId="0" fontId="0" fillId="0" borderId="0" xfId="0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1" fillId="0" borderId="24" xfId="7" applyFont="1" applyFill="1" applyBorder="1"/>
    <xf numFmtId="43" fontId="1" fillId="0" borderId="25" xfId="7" applyFont="1" applyFill="1" applyBorder="1"/>
    <xf numFmtId="43" fontId="15" fillId="0" borderId="42" xfId="1" applyNumberFormat="1" applyFont="1" applyBorder="1" applyAlignment="1">
      <alignment wrapText="1"/>
    </xf>
    <xf numFmtId="43" fontId="1" fillId="0" borderId="26" xfId="7" applyFont="1" applyFill="1" applyBorder="1"/>
    <xf numFmtId="43" fontId="1" fillId="0" borderId="44" xfId="7" applyFont="1" applyFill="1" applyBorder="1"/>
    <xf numFmtId="0" fontId="15" fillId="0" borderId="0" xfId="0" applyFont="1" applyFill="1" applyBorder="1" applyAlignment="1">
      <alignment wrapText="1"/>
    </xf>
    <xf numFmtId="0" fontId="15" fillId="0" borderId="20" xfId="0" applyFont="1" applyFill="1" applyBorder="1" applyAlignment="1">
      <alignment wrapText="1"/>
    </xf>
    <xf numFmtId="43" fontId="15" fillId="0" borderId="20" xfId="1" applyNumberFormat="1" applyFont="1" applyFill="1" applyBorder="1" applyAlignment="1">
      <alignment wrapText="1"/>
    </xf>
    <xf numFmtId="43" fontId="15" fillId="0" borderId="18" xfId="1" applyNumberFormat="1" applyFont="1" applyFill="1" applyBorder="1" applyAlignment="1">
      <alignment wrapText="1"/>
    </xf>
    <xf numFmtId="43" fontId="15" fillId="0" borderId="12" xfId="1" applyNumberFormat="1" applyFont="1" applyFill="1" applyBorder="1" applyAlignment="1">
      <alignment wrapText="1"/>
    </xf>
    <xf numFmtId="43" fontId="2" fillId="0" borderId="28" xfId="7" applyFont="1" applyFill="1" applyBorder="1"/>
    <xf numFmtId="43" fontId="2" fillId="0" borderId="29" xfId="7" applyFont="1" applyFill="1" applyBorder="1"/>
    <xf numFmtId="43" fontId="0" fillId="0" borderId="0" xfId="0" applyNumberFormat="1"/>
    <xf numFmtId="0" fontId="1" fillId="0" borderId="0" xfId="2" applyFill="1"/>
    <xf numFmtId="43" fontId="1" fillId="0" borderId="0" xfId="8" applyFill="1"/>
    <xf numFmtId="0" fontId="20" fillId="5" borderId="0" xfId="2" applyFont="1" applyFill="1" applyBorder="1" applyAlignment="1">
      <alignment horizontal="center"/>
    </xf>
    <xf numFmtId="0" fontId="20" fillId="5" borderId="39" xfId="2" applyFont="1" applyFill="1" applyBorder="1"/>
    <xf numFmtId="0" fontId="20" fillId="5" borderId="40" xfId="2" applyFont="1" applyFill="1" applyBorder="1"/>
    <xf numFmtId="0" fontId="20" fillId="5" borderId="41" xfId="2" applyFont="1" applyFill="1" applyBorder="1"/>
    <xf numFmtId="0" fontId="20" fillId="5" borderId="0" xfId="2" applyFont="1" applyFill="1" applyBorder="1" applyAlignment="1">
      <alignment horizontal="center" vertical="center"/>
    </xf>
    <xf numFmtId="0" fontId="20" fillId="5" borderId="0" xfId="2" applyFont="1" applyFill="1" applyBorder="1"/>
    <xf numFmtId="0" fontId="29" fillId="5" borderId="0" xfId="0" applyFont="1" applyFill="1"/>
    <xf numFmtId="2" fontId="0" fillId="0" borderId="0" xfId="0" applyNumberFormat="1" applyAlignment="1">
      <alignment horizontal="center"/>
    </xf>
    <xf numFmtId="0" fontId="2" fillId="0" borderId="27" xfId="2" applyFont="1" applyFill="1" applyBorder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wrapText="1"/>
    </xf>
    <xf numFmtId="43" fontId="2" fillId="0" borderId="0" xfId="0" applyNumberFormat="1" applyFont="1"/>
    <xf numFmtId="0" fontId="3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1" fillId="2" borderId="0" xfId="0" applyFont="1" applyFill="1" applyAlignment="1">
      <alignment wrapText="1"/>
    </xf>
    <xf numFmtId="0" fontId="31" fillId="0" borderId="0" xfId="0" applyFont="1"/>
    <xf numFmtId="43" fontId="0" fillId="0" borderId="46" xfId="0" applyNumberFormat="1" applyBorder="1"/>
    <xf numFmtId="0" fontId="2" fillId="0" borderId="0" xfId="2" applyFont="1" applyFill="1" applyBorder="1" applyAlignment="1">
      <alignment horizontal="center"/>
    </xf>
    <xf numFmtId="0" fontId="22" fillId="0" borderId="48" xfId="2" applyFont="1" applyFill="1" applyBorder="1"/>
    <xf numFmtId="43" fontId="22" fillId="0" borderId="26" xfId="1" applyFont="1" applyFill="1" applyBorder="1"/>
    <xf numFmtId="43" fontId="22" fillId="0" borderId="44" xfId="1" applyFont="1" applyFill="1" applyBorder="1"/>
    <xf numFmtId="43" fontId="1" fillId="0" borderId="47" xfId="7" applyFont="1" applyFill="1" applyBorder="1"/>
    <xf numFmtId="4" fontId="6" fillId="0" borderId="46" xfId="0" applyNumberFormat="1" applyFont="1" applyFill="1" applyBorder="1" applyAlignment="1">
      <alignment wrapText="1"/>
    </xf>
    <xf numFmtId="0" fontId="22" fillId="0" borderId="0" xfId="0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6" borderId="0" xfId="0" applyFont="1" applyFill="1"/>
    <xf numFmtId="0" fontId="2" fillId="6" borderId="0" xfId="2" applyFont="1" applyFill="1" applyBorder="1" applyAlignment="1">
      <alignment horizontal="center"/>
    </xf>
    <xf numFmtId="43" fontId="22" fillId="6" borderId="0" xfId="0" applyNumberFormat="1" applyFont="1" applyFill="1"/>
    <xf numFmtId="0" fontId="22" fillId="6" borderId="0" xfId="0" applyFont="1" applyFill="1" applyAlignment="1">
      <alignment horizontal="center" vertical="center"/>
    </xf>
    <xf numFmtId="4" fontId="11" fillId="0" borderId="9" xfId="0" applyNumberFormat="1" applyFont="1" applyBorder="1" applyAlignment="1">
      <alignment wrapText="1"/>
    </xf>
    <xf numFmtId="0" fontId="9" fillId="0" borderId="6" xfId="0" applyFont="1" applyBorder="1" applyAlignment="1">
      <alignment wrapText="1"/>
    </xf>
    <xf numFmtId="43" fontId="15" fillId="0" borderId="15" xfId="1" applyNumberFormat="1" applyFont="1" applyBorder="1" applyAlignment="1">
      <alignment wrapText="1"/>
    </xf>
    <xf numFmtId="43" fontId="15" fillId="0" borderId="12" xfId="1" applyNumberFormat="1" applyFont="1" applyBorder="1" applyAlignment="1">
      <alignment wrapText="1"/>
    </xf>
    <xf numFmtId="43" fontId="15" fillId="3" borderId="12" xfId="1" applyNumberFormat="1" applyFont="1" applyFill="1" applyBorder="1" applyAlignment="1">
      <alignment wrapText="1"/>
    </xf>
    <xf numFmtId="43" fontId="15" fillId="0" borderId="9" xfId="1" applyNumberFormat="1" applyFont="1" applyBorder="1" applyAlignment="1">
      <alignment wrapText="1"/>
    </xf>
    <xf numFmtId="0" fontId="0" fillId="7" borderId="0" xfId="0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11" fillId="0" borderId="9" xfId="0" quotePrefix="1" applyFont="1" applyBorder="1" applyAlignment="1">
      <alignment wrapText="1"/>
    </xf>
    <xf numFmtId="0" fontId="11" fillId="0" borderId="11" xfId="0" quotePrefix="1" applyFont="1" applyBorder="1" applyAlignment="1">
      <alignment wrapText="1"/>
    </xf>
    <xf numFmtId="4" fontId="11" fillId="0" borderId="10" xfId="0" quotePrefix="1" applyNumberFormat="1" applyFont="1" applyBorder="1" applyAlignment="1">
      <alignment wrapText="1"/>
    </xf>
    <xf numFmtId="4" fontId="11" fillId="0" borderId="9" xfId="0" quotePrefix="1" applyNumberFormat="1" applyFont="1" applyBorder="1" applyAlignment="1">
      <alignment wrapText="1"/>
    </xf>
    <xf numFmtId="4" fontId="11" fillId="0" borderId="11" xfId="0" quotePrefix="1" applyNumberFormat="1" applyFont="1" applyBorder="1" applyAlignment="1">
      <alignment wrapText="1"/>
    </xf>
    <xf numFmtId="0" fontId="2" fillId="0" borderId="52" xfId="0" applyFont="1" applyBorder="1"/>
    <xf numFmtId="0" fontId="12" fillId="0" borderId="53" xfId="0" applyFont="1" applyBorder="1" applyAlignment="1">
      <alignment wrapText="1"/>
    </xf>
    <xf numFmtId="4" fontId="13" fillId="0" borderId="53" xfId="0" applyNumberFormat="1" applyFont="1" applyBorder="1" applyAlignment="1">
      <alignment wrapText="1"/>
    </xf>
    <xf numFmtId="4" fontId="13" fillId="0" borderId="54" xfId="0" applyNumberFormat="1" applyFont="1" applyBorder="1" applyAlignment="1">
      <alignment wrapText="1"/>
    </xf>
    <xf numFmtId="4" fontId="13" fillId="0" borderId="55" xfId="0" applyNumberFormat="1" applyFont="1" applyBorder="1" applyAlignment="1">
      <alignment wrapText="1"/>
    </xf>
    <xf numFmtId="4" fontId="13" fillId="2" borderId="53" xfId="0" applyNumberFormat="1" applyFont="1" applyFill="1" applyBorder="1" applyAlignment="1">
      <alignment wrapText="1"/>
    </xf>
    <xf numFmtId="4" fontId="13" fillId="2" borderId="53" xfId="1" applyNumberFormat="1" applyFont="1" applyFill="1" applyBorder="1" applyAlignment="1">
      <alignment wrapText="1"/>
    </xf>
    <xf numFmtId="0" fontId="2" fillId="0" borderId="53" xfId="0" applyFont="1" applyBorder="1"/>
    <xf numFmtId="0" fontId="0" fillId="0" borderId="49" xfId="0" applyBorder="1" applyAlignment="1">
      <alignment horizontal="left"/>
    </xf>
    <xf numFmtId="0" fontId="0" fillId="0" borderId="49" xfId="0" applyBorder="1" applyAlignment="1">
      <alignment horizontal="left" vertical="top"/>
    </xf>
    <xf numFmtId="0" fontId="0" fillId="0" borderId="49" xfId="0" applyBorder="1" applyAlignment="1">
      <alignment horizontal="left" vertical="center"/>
    </xf>
    <xf numFmtId="0" fontId="32" fillId="0" borderId="49" xfId="0" applyFont="1" applyBorder="1" applyAlignment="1">
      <alignment horizontal="left"/>
    </xf>
    <xf numFmtId="0" fontId="32" fillId="0" borderId="20" xfId="0" applyFont="1" applyBorder="1" applyAlignment="1">
      <alignment wrapText="1"/>
    </xf>
    <xf numFmtId="43" fontId="32" fillId="0" borderId="20" xfId="1" applyNumberFormat="1" applyFont="1" applyBorder="1" applyAlignment="1">
      <alignment wrapText="1"/>
    </xf>
    <xf numFmtId="43" fontId="32" fillId="0" borderId="18" xfId="1" applyNumberFormat="1" applyFont="1" applyBorder="1" applyAlignment="1">
      <alignment wrapText="1"/>
    </xf>
    <xf numFmtId="43" fontId="32" fillId="0" borderId="12" xfId="1" applyNumberFormat="1" applyFont="1" applyBorder="1" applyAlignment="1">
      <alignment wrapText="1"/>
    </xf>
    <xf numFmtId="43" fontId="36" fillId="2" borderId="12" xfId="1" applyNumberFormat="1" applyFont="1" applyFill="1" applyBorder="1" applyAlignment="1">
      <alignment wrapText="1"/>
    </xf>
    <xf numFmtId="43" fontId="36" fillId="2" borderId="9" xfId="1" applyNumberFormat="1" applyFont="1" applyFill="1" applyBorder="1" applyAlignment="1">
      <alignment wrapText="1"/>
    </xf>
    <xf numFmtId="0" fontId="32" fillId="0" borderId="0" xfId="0" applyFont="1"/>
    <xf numFmtId="0" fontId="9" fillId="0" borderId="6" xfId="0" applyFont="1" applyFill="1" applyBorder="1" applyAlignment="1">
      <alignment horizontal="center" wrapText="1"/>
    </xf>
    <xf numFmtId="43" fontId="33" fillId="0" borderId="0" xfId="0" applyNumberFormat="1" applyFont="1" applyFill="1" applyBorder="1"/>
    <xf numFmtId="0" fontId="14" fillId="0" borderId="6" xfId="0" applyFont="1" applyFill="1" applyBorder="1" applyAlignment="1">
      <alignment horizontal="center" wrapText="1"/>
    </xf>
    <xf numFmtId="0" fontId="33" fillId="0" borderId="49" xfId="0" applyFont="1" applyFill="1" applyBorder="1" applyAlignment="1">
      <alignment horizontal="right"/>
    </xf>
    <xf numFmtId="0" fontId="33" fillId="0" borderId="49" xfId="0" applyFont="1" applyFill="1" applyBorder="1" applyAlignment="1">
      <alignment horizontal="left" vertical="top"/>
    </xf>
    <xf numFmtId="0" fontId="37" fillId="0" borderId="49" xfId="0" applyFont="1" applyFill="1" applyBorder="1" applyAlignment="1">
      <alignment horizontal="right"/>
    </xf>
    <xf numFmtId="0" fontId="14" fillId="7" borderId="14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wrapText="1"/>
    </xf>
    <xf numFmtId="43" fontId="15" fillId="3" borderId="12" xfId="1" applyNumberFormat="1" applyFont="1" applyFill="1" applyBorder="1" applyAlignment="1">
      <alignment wrapText="1"/>
    </xf>
    <xf numFmtId="43" fontId="15" fillId="0" borderId="43" xfId="1" applyNumberFormat="1" applyFont="1" applyBorder="1" applyAlignment="1">
      <alignment wrapText="1"/>
    </xf>
    <xf numFmtId="43" fontId="15" fillId="0" borderId="12" xfId="1" applyNumberFormat="1" applyFont="1" applyBorder="1" applyAlignment="1">
      <alignment wrapText="1"/>
    </xf>
    <xf numFmtId="0" fontId="38" fillId="8" borderId="49" xfId="0" applyFont="1" applyFill="1" applyBorder="1" applyAlignment="1">
      <alignment horizontal="right"/>
    </xf>
    <xf numFmtId="0" fontId="38" fillId="0" borderId="49" xfId="0" applyFont="1" applyFill="1" applyBorder="1" applyAlignment="1">
      <alignment horizontal="right"/>
    </xf>
    <xf numFmtId="0" fontId="38" fillId="8" borderId="49" xfId="0" applyFont="1" applyFill="1" applyBorder="1" applyAlignment="1">
      <alignment horizontal="right" vertical="top"/>
    </xf>
    <xf numFmtId="0" fontId="38" fillId="0" borderId="49" xfId="0" applyFont="1" applyFill="1" applyBorder="1" applyAlignment="1">
      <alignment horizontal="right" vertical="top"/>
    </xf>
    <xf numFmtId="0" fontId="38" fillId="8" borderId="49" xfId="0" applyFont="1" applyFill="1" applyBorder="1" applyAlignment="1">
      <alignment horizontal="left" vertical="top"/>
    </xf>
    <xf numFmtId="0" fontId="38" fillId="0" borderId="49" xfId="0" applyFont="1" applyFill="1" applyBorder="1" applyAlignment="1">
      <alignment horizontal="left" vertical="top"/>
    </xf>
    <xf numFmtId="43" fontId="1" fillId="0" borderId="0" xfId="7" applyFont="1" applyFill="1" applyBorder="1"/>
    <xf numFmtId="0" fontId="14" fillId="2" borderId="6" xfId="0" applyFont="1" applyFill="1" applyBorder="1" applyAlignment="1">
      <alignment horizontal="center" wrapText="1"/>
    </xf>
    <xf numFmtId="4" fontId="0" fillId="0" borderId="0" xfId="0" applyNumberFormat="1"/>
    <xf numFmtId="0" fontId="31" fillId="0" borderId="0" xfId="0" applyFont="1" applyFill="1"/>
    <xf numFmtId="0" fontId="6" fillId="0" borderId="0" xfId="0" applyFont="1" applyFill="1" applyBorder="1" applyAlignment="1">
      <alignment wrapText="1"/>
    </xf>
    <xf numFmtId="43" fontId="2" fillId="0" borderId="0" xfId="0" applyNumberFormat="1" applyFont="1" applyFill="1"/>
    <xf numFmtId="43" fontId="33" fillId="0" borderId="0" xfId="1" applyFont="1" applyFill="1" applyBorder="1"/>
    <xf numFmtId="4" fontId="6" fillId="0" borderId="49" xfId="0" applyNumberFormat="1" applyFont="1" applyFill="1" applyBorder="1" applyAlignment="1">
      <alignment wrapText="1"/>
    </xf>
    <xf numFmtId="0" fontId="0" fillId="31" borderId="0" xfId="0" applyFill="1"/>
    <xf numFmtId="0" fontId="31" fillId="31" borderId="0" xfId="0" applyFont="1" applyFill="1"/>
    <xf numFmtId="0" fontId="6" fillId="31" borderId="0" xfId="0" applyFont="1" applyFill="1" applyBorder="1" applyAlignment="1">
      <alignment wrapText="1"/>
    </xf>
    <xf numFmtId="43" fontId="2" fillId="31" borderId="0" xfId="0" applyNumberFormat="1" applyFont="1" applyFill="1"/>
    <xf numFmtId="4" fontId="0" fillId="31" borderId="0" xfId="0" applyNumberFormat="1" applyFill="1"/>
    <xf numFmtId="4" fontId="6" fillId="31" borderId="52" xfId="0" applyNumberFormat="1" applyFont="1" applyFill="1" applyBorder="1" applyAlignment="1">
      <alignment wrapText="1"/>
    </xf>
    <xf numFmtId="43" fontId="6" fillId="2" borderId="0" xfId="1" applyFont="1" applyFill="1" applyBorder="1" applyAlignment="1">
      <alignment wrapText="1"/>
    </xf>
    <xf numFmtId="43" fontId="6" fillId="2" borderId="49" xfId="1" applyFont="1" applyFill="1" applyBorder="1" applyAlignment="1">
      <alignment wrapText="1"/>
    </xf>
    <xf numFmtId="0" fontId="2" fillId="0" borderId="0" xfId="0" applyFont="1" applyFill="1"/>
    <xf numFmtId="0" fontId="14" fillId="0" borderId="14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2" fillId="7" borderId="0" xfId="0" applyFont="1" applyFill="1"/>
    <xf numFmtId="4" fontId="33" fillId="0" borderId="49" xfId="0" applyNumberFormat="1" applyFont="1" applyFill="1" applyBorder="1" applyAlignment="1">
      <alignment horizontal="right"/>
    </xf>
    <xf numFmtId="43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57" fillId="0" borderId="0" xfId="0" applyNumberFormat="1" applyFont="1" applyFill="1"/>
    <xf numFmtId="2" fontId="60" fillId="2" borderId="0" xfId="0" applyNumberFormat="1" applyFont="1" applyFill="1" applyAlignment="1">
      <alignment horizontal="center"/>
    </xf>
    <xf numFmtId="43" fontId="57" fillId="2" borderId="29" xfId="1" applyFont="1" applyFill="1" applyBorder="1"/>
    <xf numFmtId="43" fontId="60" fillId="2" borderId="0" xfId="0" applyNumberFormat="1" applyFont="1" applyFill="1"/>
    <xf numFmtId="4" fontId="60" fillId="2" borderId="0" xfId="0" applyNumberFormat="1" applyFont="1" applyFill="1" applyAlignment="1">
      <alignment horizontal="center"/>
    </xf>
    <xf numFmtId="4" fontId="60" fillId="2" borderId="0" xfId="0" applyNumberFormat="1" applyFont="1" applyFill="1"/>
    <xf numFmtId="0" fontId="60" fillId="2" borderId="0" xfId="0" applyFont="1" applyFill="1"/>
    <xf numFmtId="43" fontId="60" fillId="2" borderId="29" xfId="7" applyFont="1" applyFill="1" applyBorder="1"/>
    <xf numFmtId="43" fontId="60" fillId="2" borderId="28" xfId="7" applyFont="1" applyFill="1" applyBorder="1"/>
    <xf numFmtId="0" fontId="57" fillId="0" borderId="0" xfId="0" applyFont="1" applyFill="1"/>
    <xf numFmtId="43" fontId="57" fillId="0" borderId="29" xfId="1" applyFont="1" applyFill="1" applyBorder="1"/>
    <xf numFmtId="43" fontId="57" fillId="0" borderId="28" xfId="1" applyFont="1" applyFill="1" applyBorder="1"/>
    <xf numFmtId="0" fontId="57" fillId="0" borderId="28" xfId="2" applyFont="1" applyFill="1" applyBorder="1"/>
    <xf numFmtId="0" fontId="57" fillId="0" borderId="27" xfId="2" applyFont="1" applyFill="1" applyBorder="1"/>
    <xf numFmtId="4" fontId="22" fillId="0" borderId="0" xfId="0" applyNumberFormat="1" applyFont="1"/>
    <xf numFmtId="0" fontId="0" fillId="0" borderId="0" xfId="0" applyFont="1"/>
    <xf numFmtId="43" fontId="16" fillId="2" borderId="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" fontId="2" fillId="31" borderId="0" xfId="0" applyNumberFormat="1" applyFont="1" applyFill="1"/>
    <xf numFmtId="0" fontId="32" fillId="31" borderId="0" xfId="0" applyFont="1" applyFill="1"/>
    <xf numFmtId="0" fontId="9" fillId="31" borderId="6" xfId="0" applyFont="1" applyFill="1" applyBorder="1" applyAlignment="1">
      <alignment horizontal="center" wrapText="1"/>
    </xf>
    <xf numFmtId="0" fontId="14" fillId="31" borderId="6" xfId="0" applyFont="1" applyFill="1" applyBorder="1" applyAlignment="1">
      <alignment horizontal="center" wrapText="1"/>
    </xf>
    <xf numFmtId="43" fontId="2" fillId="0" borderId="0" xfId="1" applyNumberFormat="1" applyFont="1" applyFill="1"/>
    <xf numFmtId="43" fontId="0" fillId="0" borderId="0" xfId="0" applyNumberFormat="1" applyFill="1"/>
    <xf numFmtId="0" fontId="32" fillId="0" borderId="0" xfId="0" applyFont="1" applyFill="1"/>
    <xf numFmtId="43" fontId="2" fillId="7" borderId="53" xfId="0" applyNumberFormat="1" applyFont="1" applyFill="1" applyBorder="1"/>
    <xf numFmtId="4" fontId="0" fillId="7" borderId="0" xfId="0" applyNumberFormat="1" applyFill="1"/>
    <xf numFmtId="0" fontId="0" fillId="0" borderId="0" xfId="0"/>
    <xf numFmtId="4" fontId="37" fillId="0" borderId="49" xfId="0" applyNumberFormat="1" applyFont="1" applyFill="1" applyBorder="1" applyAlignment="1">
      <alignment horizontal="right"/>
    </xf>
    <xf numFmtId="4" fontId="38" fillId="8" borderId="49" xfId="0" applyNumberFormat="1" applyFont="1" applyFill="1" applyBorder="1" applyAlignment="1">
      <alignment horizontal="right"/>
    </xf>
    <xf numFmtId="4" fontId="38" fillId="0" borderId="49" xfId="0" applyNumberFormat="1" applyFont="1" applyFill="1" applyBorder="1" applyAlignment="1">
      <alignment horizontal="right"/>
    </xf>
    <xf numFmtId="4" fontId="38" fillId="8" borderId="49" xfId="0" applyNumberFormat="1" applyFont="1" applyFill="1" applyBorder="1" applyAlignment="1">
      <alignment horizontal="right" vertical="top"/>
    </xf>
    <xf numFmtId="4" fontId="38" fillId="8" borderId="49" xfId="0" applyNumberFormat="1" applyFont="1" applyFill="1" applyBorder="1" applyAlignment="1">
      <alignment horizontal="left" vertical="top"/>
    </xf>
    <xf numFmtId="4" fontId="38" fillId="0" borderId="49" xfId="0" applyNumberFormat="1" applyFont="1" applyFill="1" applyBorder="1" applyAlignment="1">
      <alignment horizontal="left" vertical="top"/>
    </xf>
    <xf numFmtId="4" fontId="33" fillId="0" borderId="49" xfId="0" applyNumberFormat="1" applyFont="1" applyFill="1" applyBorder="1" applyAlignment="1">
      <alignment horizontal="right" vertical="top"/>
    </xf>
    <xf numFmtId="0" fontId="33" fillId="0" borderId="49" xfId="0" applyFont="1" applyFill="1" applyBorder="1" applyAlignment="1">
      <alignment horizontal="right" vertical="top"/>
    </xf>
    <xf numFmtId="0" fontId="33" fillId="0" borderId="49" xfId="0" applyFont="1" applyFill="1" applyBorder="1" applyAlignment="1"/>
    <xf numFmtId="4" fontId="33" fillId="0" borderId="49" xfId="0" applyNumberFormat="1" applyFont="1" applyFill="1" applyBorder="1" applyAlignment="1">
      <alignment vertical="top"/>
    </xf>
    <xf numFmtId="4" fontId="33" fillId="0" borderId="49" xfId="0" applyNumberFormat="1" applyFont="1" applyFill="1" applyBorder="1" applyAlignment="1"/>
    <xf numFmtId="0" fontId="33" fillId="0" borderId="49" xfId="0" applyFont="1" applyFill="1" applyBorder="1" applyAlignment="1">
      <alignment vertical="top"/>
    </xf>
    <xf numFmtId="43" fontId="60" fillId="2" borderId="0" xfId="0" applyNumberFormat="1" applyFont="1" applyFill="1" applyAlignment="1">
      <alignment horizontal="center"/>
    </xf>
    <xf numFmtId="0" fontId="20" fillId="32" borderId="0" xfId="2" applyFont="1" applyFill="1" applyBorder="1"/>
    <xf numFmtId="0" fontId="20" fillId="5" borderId="0" xfId="0" applyFont="1" applyFill="1"/>
    <xf numFmtId="4" fontId="2" fillId="0" borderId="0" xfId="0" applyNumberFormat="1" applyFont="1"/>
    <xf numFmtId="0" fontId="20" fillId="4" borderId="0" xfId="0" applyFont="1" applyFill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43" fontId="9" fillId="0" borderId="14" xfId="0" applyNumberFormat="1" applyFont="1" applyFill="1" applyBorder="1" applyAlignment="1">
      <alignment horizontal="center" wrapText="1"/>
    </xf>
    <xf numFmtId="43" fontId="9" fillId="0" borderId="45" xfId="0" applyNumberFormat="1" applyFont="1" applyFill="1" applyBorder="1" applyAlignment="1">
      <alignment horizontal="center" wrapText="1"/>
    </xf>
    <xf numFmtId="43" fontId="9" fillId="0" borderId="10" xfId="0" applyNumberFormat="1" applyFont="1" applyFill="1" applyBorder="1" applyAlignment="1">
      <alignment horizontal="center" wrapText="1"/>
    </xf>
    <xf numFmtId="43" fontId="9" fillId="0" borderId="51" xfId="0" applyNumberFormat="1" applyFont="1" applyFill="1" applyBorder="1" applyAlignment="1">
      <alignment horizontal="center" wrapText="1"/>
    </xf>
    <xf numFmtId="43" fontId="14" fillId="0" borderId="55" xfId="0" applyNumberFormat="1" applyFont="1" applyFill="1" applyBorder="1" applyAlignment="1">
      <alignment horizontal="center" wrapText="1"/>
    </xf>
    <xf numFmtId="43" fontId="14" fillId="0" borderId="56" xfId="0" applyNumberFormat="1" applyFont="1" applyFill="1" applyBorder="1" applyAlignment="1">
      <alignment horizontal="center" wrapText="1"/>
    </xf>
    <xf numFmtId="43" fontId="9" fillId="0" borderId="50" xfId="0" applyNumberFormat="1" applyFont="1" applyFill="1" applyBorder="1" applyAlignment="1">
      <alignment horizontal="center" wrapText="1"/>
    </xf>
    <xf numFmtId="43" fontId="9" fillId="0" borderId="12" xfId="0" applyNumberFormat="1" applyFont="1" applyFill="1" applyBorder="1" applyAlignment="1">
      <alignment horizontal="center" wrapText="1"/>
    </xf>
    <xf numFmtId="43" fontId="9" fillId="0" borderId="9" xfId="0" applyNumberFormat="1" applyFont="1" applyFill="1" applyBorder="1" applyAlignment="1">
      <alignment horizontal="center" wrapText="1"/>
    </xf>
    <xf numFmtId="4" fontId="11" fillId="0" borderId="12" xfId="0" applyNumberFormat="1" applyFont="1" applyBorder="1" applyAlignment="1">
      <alignment wrapText="1"/>
    </xf>
    <xf numFmtId="4" fontId="13" fillId="0" borderId="53" xfId="0" applyNumberFormat="1" applyFont="1" applyBorder="1" applyAlignment="1">
      <alignment wrapText="1"/>
    </xf>
    <xf numFmtId="4" fontId="13" fillId="0" borderId="54" xfId="0" applyNumberFormat="1" applyFont="1" applyBorder="1" applyAlignment="1">
      <alignment wrapText="1"/>
    </xf>
    <xf numFmtId="43" fontId="14" fillId="0" borderId="54" xfId="0" applyNumberFormat="1" applyFont="1" applyFill="1" applyBorder="1" applyAlignment="1">
      <alignment horizontal="center" wrapText="1"/>
    </xf>
    <xf numFmtId="4" fontId="11" fillId="0" borderId="14" xfId="0" quotePrefix="1" applyNumberFormat="1" applyFont="1" applyFill="1" applyBorder="1" applyAlignment="1">
      <alignment wrapText="1"/>
    </xf>
    <xf numFmtId="4" fontId="11" fillId="0" borderId="12" xfId="0" applyNumberFormat="1" applyFont="1" applyFill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4" fontId="11" fillId="0" borderId="14" xfId="0" applyNumberFormat="1" applyFont="1" applyFill="1" applyBorder="1" applyAlignment="1">
      <alignment wrapText="1"/>
    </xf>
    <xf numFmtId="4" fontId="11" fillId="0" borderId="9" xfId="0" quotePrefix="1" applyNumberFormat="1" applyFont="1" applyBorder="1" applyAlignment="1">
      <alignment wrapText="1"/>
    </xf>
    <xf numFmtId="4" fontId="11" fillId="0" borderId="9" xfId="0" applyNumberFormat="1" applyFont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4" fontId="11" fillId="0" borderId="10" xfId="0" quotePrefix="1" applyNumberFormat="1" applyFont="1" applyFill="1" applyBorder="1" applyAlignment="1">
      <alignment wrapText="1"/>
    </xf>
    <xf numFmtId="4" fontId="11" fillId="0" borderId="9" xfId="0" applyNumberFormat="1" applyFont="1" applyFill="1" applyBorder="1" applyAlignment="1">
      <alignment wrapText="1"/>
    </xf>
    <xf numFmtId="4" fontId="11" fillId="0" borderId="12" xfId="0" quotePrefix="1" applyNumberFormat="1" applyFont="1" applyBorder="1" applyAlignment="1">
      <alignment wrapText="1"/>
    </xf>
    <xf numFmtId="4" fontId="11" fillId="0" borderId="10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4" fillId="2" borderId="8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4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43" fontId="2" fillId="2" borderId="0" xfId="1" applyNumberFormat="1" applyFont="1" applyFill="1" applyAlignment="1">
      <alignment horizontal="center"/>
    </xf>
    <xf numFmtId="43" fontId="15" fillId="3" borderId="12" xfId="1" applyNumberFormat="1" applyFont="1" applyFill="1" applyBorder="1" applyAlignment="1">
      <alignment wrapText="1"/>
    </xf>
    <xf numFmtId="43" fontId="32" fillId="3" borderId="0" xfId="1" applyNumberFormat="1" applyFont="1" applyFill="1" applyBorder="1" applyAlignment="1">
      <alignment horizontal="center" wrapText="1"/>
    </xf>
    <xf numFmtId="43" fontId="15" fillId="3" borderId="0" xfId="1" applyNumberFormat="1" applyFont="1" applyFill="1" applyBorder="1" applyAlignment="1">
      <alignment horizontal="center" wrapText="1"/>
    </xf>
    <xf numFmtId="43" fontId="33" fillId="0" borderId="0" xfId="0" applyNumberFormat="1" applyFont="1" applyFill="1" applyBorder="1" applyAlignment="1">
      <alignment horizontal="center"/>
    </xf>
    <xf numFmtId="43" fontId="15" fillId="3" borderId="1" xfId="1" applyNumberFormat="1" applyFont="1" applyFill="1" applyBorder="1" applyAlignment="1">
      <alignment horizontal="center" wrapText="1"/>
    </xf>
    <xf numFmtId="43" fontId="15" fillId="3" borderId="15" xfId="1" applyNumberFormat="1" applyFont="1" applyFill="1" applyBorder="1" applyAlignment="1">
      <alignment horizontal="center" wrapText="1"/>
    </xf>
    <xf numFmtId="43" fontId="0" fillId="0" borderId="0" xfId="1" applyNumberFormat="1" applyFont="1" applyAlignment="1">
      <alignment horizontal="center"/>
    </xf>
    <xf numFmtId="43" fontId="15" fillId="3" borderId="12" xfId="1" applyNumberFormat="1" applyFont="1" applyFill="1" applyBorder="1" applyAlignment="1">
      <alignment horizontal="center" wrapText="1"/>
    </xf>
    <xf numFmtId="43" fontId="15" fillId="3" borderId="43" xfId="1" applyNumberFormat="1" applyFont="1" applyFill="1" applyBorder="1" applyAlignment="1">
      <alignment horizontal="center" wrapText="1"/>
    </xf>
    <xf numFmtId="43" fontId="15" fillId="0" borderId="43" xfId="1" applyNumberFormat="1" applyFont="1" applyBorder="1" applyAlignment="1">
      <alignment wrapText="1"/>
    </xf>
    <xf numFmtId="43" fontId="16" fillId="2" borderId="43" xfId="1" applyNumberFormat="1" applyFont="1" applyFill="1" applyBorder="1" applyAlignment="1">
      <alignment wrapText="1"/>
    </xf>
    <xf numFmtId="43" fontId="15" fillId="0" borderId="43" xfId="1" applyNumberFormat="1" applyFont="1" applyFill="1" applyBorder="1" applyAlignment="1">
      <alignment wrapText="1"/>
    </xf>
    <xf numFmtId="43" fontId="32" fillId="0" borderId="43" xfId="1" applyNumberFormat="1" applyFont="1" applyBorder="1" applyAlignment="1">
      <alignment wrapText="1"/>
    </xf>
    <xf numFmtId="43" fontId="15" fillId="0" borderId="12" xfId="1" applyNumberFormat="1" applyFont="1" applyBorder="1" applyAlignment="1">
      <alignment wrapText="1"/>
    </xf>
    <xf numFmtId="43" fontId="15" fillId="0" borderId="15" xfId="1" applyNumberFormat="1" applyFont="1" applyBorder="1" applyAlignment="1">
      <alignment wrapText="1"/>
    </xf>
    <xf numFmtId="0" fontId="14" fillId="3" borderId="6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23" fillId="2" borderId="33" xfId="0" applyFont="1" applyFill="1" applyBorder="1" applyAlignment="1">
      <alignment horizontal="center" wrapText="1"/>
    </xf>
    <xf numFmtId="0" fontId="23" fillId="2" borderId="34" xfId="0" applyFont="1" applyFill="1" applyBorder="1" applyAlignment="1">
      <alignment horizontal="center" wrapText="1"/>
    </xf>
    <xf numFmtId="0" fontId="23" fillId="2" borderId="35" xfId="0" applyFont="1" applyFill="1" applyBorder="1" applyAlignment="1">
      <alignment horizontal="center" wrapText="1"/>
    </xf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wrapText="1"/>
    </xf>
  </cellXfs>
  <cellStyles count="219">
    <cellStyle name="20% - Accent1 2" xfId="9"/>
    <cellStyle name="20% - Accent1 2 2" xfId="10"/>
    <cellStyle name="20% - Accent1 2 3" xfId="11"/>
    <cellStyle name="20% - Accent2 2" xfId="12"/>
    <cellStyle name="20% - Accent2 2 2" xfId="13"/>
    <cellStyle name="20% - Accent2 2 3" xfId="14"/>
    <cellStyle name="20% - Accent3 2" xfId="15"/>
    <cellStyle name="20% - Accent3 2 2" xfId="16"/>
    <cellStyle name="20% - Accent3 2 3" xfId="17"/>
    <cellStyle name="20% - Accent4 2" xfId="18"/>
    <cellStyle name="20% - Accent4 2 2" xfId="19"/>
    <cellStyle name="20% - Accent4 2 3" xfId="20"/>
    <cellStyle name="20% - Accent5 2" xfId="21"/>
    <cellStyle name="20% - Accent5 2 2" xfId="22"/>
    <cellStyle name="20% - Accent5 2 3" xfId="23"/>
    <cellStyle name="20% - Accent6 2" xfId="24"/>
    <cellStyle name="20% - Accent6 2 2" xfId="25"/>
    <cellStyle name="20% - Accent6 2 3" xfId="26"/>
    <cellStyle name="40% - Accent1 2" xfId="27"/>
    <cellStyle name="40% - Accent1 2 2" xfId="28"/>
    <cellStyle name="40% - Accent1 2 3" xfId="29"/>
    <cellStyle name="40% - Accent2 2" xfId="30"/>
    <cellStyle name="40% - Accent2 2 2" xfId="31"/>
    <cellStyle name="40% - Accent2 2 3" xfId="32"/>
    <cellStyle name="40% - Accent3 2" xfId="33"/>
    <cellStyle name="40% - Accent3 2 2" xfId="34"/>
    <cellStyle name="40% - Accent3 2 3" xfId="35"/>
    <cellStyle name="40% - Accent4 2" xfId="36"/>
    <cellStyle name="40% - Accent4 2 2" xfId="37"/>
    <cellStyle name="40% - Accent4 2 3" xfId="38"/>
    <cellStyle name="40% - Accent5 2" xfId="39"/>
    <cellStyle name="40% - Accent5 2 2" xfId="40"/>
    <cellStyle name="40% - Accent5 2 3" xfId="41"/>
    <cellStyle name="40% - Accent6 2" xfId="42"/>
    <cellStyle name="40% - Accent6 2 2" xfId="43"/>
    <cellStyle name="40% - Accent6 2 3" xfId="44"/>
    <cellStyle name="60% - Accent1 2" xfId="45"/>
    <cellStyle name="60% - Accent1 2 2" xfId="46"/>
    <cellStyle name="60% - Accent2 2" xfId="47"/>
    <cellStyle name="60% - Accent2 2 2" xfId="48"/>
    <cellStyle name="60% - Accent3 2" xfId="49"/>
    <cellStyle name="60% - Accent3 2 2" xfId="50"/>
    <cellStyle name="60% - Accent4 2" xfId="51"/>
    <cellStyle name="60% - Accent4 2 2" xfId="52"/>
    <cellStyle name="60% - Accent5 2" xfId="53"/>
    <cellStyle name="60% - Accent5 2 2" xfId="54"/>
    <cellStyle name="60% - Accent6 2" xfId="55"/>
    <cellStyle name="60% - Accent6 2 2" xfId="56"/>
    <cellStyle name="Accent1 2" xfId="57"/>
    <cellStyle name="Accent1 2 2" xfId="58"/>
    <cellStyle name="Accent2 2" xfId="59"/>
    <cellStyle name="Accent2 2 2" xfId="60"/>
    <cellStyle name="Accent3 2" xfId="61"/>
    <cellStyle name="Accent3 2 2" xfId="62"/>
    <cellStyle name="Accent4 2" xfId="63"/>
    <cellStyle name="Accent4 2 2" xfId="64"/>
    <cellStyle name="Accent5 2" xfId="65"/>
    <cellStyle name="Accent5 2 2" xfId="66"/>
    <cellStyle name="Accent6 2" xfId="67"/>
    <cellStyle name="Accent6 2 2" xfId="68"/>
    <cellStyle name="Bad 2" xfId="69"/>
    <cellStyle name="Bad 2 2" xfId="70"/>
    <cellStyle name="Calculation 2" xfId="71"/>
    <cellStyle name="Calculation 2 2" xfId="72"/>
    <cellStyle name="Check Cell 2" xfId="73"/>
    <cellStyle name="Check Cell 2 2" xfId="74"/>
    <cellStyle name="Comma" xfId="1" builtinId="3"/>
    <cellStyle name="Comma 10" xfId="75"/>
    <cellStyle name="Comma 10 2" xfId="76"/>
    <cellStyle name="Comma 10 2 2 3" xfId="77"/>
    <cellStyle name="Comma 10 3" xfId="78"/>
    <cellStyle name="Comma 11" xfId="79"/>
    <cellStyle name="Comma 11 2" xfId="80"/>
    <cellStyle name="Comma 11 2 2" xfId="81"/>
    <cellStyle name="Comma 11 2 2 2" xfId="82"/>
    <cellStyle name="Comma 11 3 2" xfId="8"/>
    <cellStyle name="Comma 12" xfId="83"/>
    <cellStyle name="Comma 12 2" xfId="84"/>
    <cellStyle name="Comma 12 2 2" xfId="85"/>
    <cellStyle name="Comma 13" xfId="86"/>
    <cellStyle name="Comma 14" xfId="87"/>
    <cellStyle name="Comma 15" xfId="88"/>
    <cellStyle name="Comma 16" xfId="89"/>
    <cellStyle name="Comma 17" xfId="90"/>
    <cellStyle name="Comma 17 2" xfId="91"/>
    <cellStyle name="Comma 18" xfId="92"/>
    <cellStyle name="Comma 18 2" xfId="93"/>
    <cellStyle name="Comma 19" xfId="94"/>
    <cellStyle name="Comma 19 2" xfId="95"/>
    <cellStyle name="Comma 2" xfId="96"/>
    <cellStyle name="Comma 2 2" xfId="97"/>
    <cellStyle name="Comma 2 2 2" xfId="98"/>
    <cellStyle name="Comma 2 3" xfId="99"/>
    <cellStyle name="Comma 2 4" xfId="100"/>
    <cellStyle name="Comma 20" xfId="101"/>
    <cellStyle name="Comma 28" xfId="102"/>
    <cellStyle name="Comma 3" xfId="103"/>
    <cellStyle name="Comma 3 2" xfId="104"/>
    <cellStyle name="Comma 3 2 2" xfId="105"/>
    <cellStyle name="Comma 3 3" xfId="106"/>
    <cellStyle name="Comma 4" xfId="107"/>
    <cellStyle name="Comma 4 2" xfId="108"/>
    <cellStyle name="Comma 5" xfId="109"/>
    <cellStyle name="Comma 5 2" xfId="110"/>
    <cellStyle name="Comma 6" xfId="111"/>
    <cellStyle name="Comma 6 2" xfId="112"/>
    <cellStyle name="Comma 6 5" xfId="6"/>
    <cellStyle name="Comma 7" xfId="113"/>
    <cellStyle name="Comma 7 2" xfId="114"/>
    <cellStyle name="Comma 7 3" xfId="115"/>
    <cellStyle name="Comma 7 4" xfId="116"/>
    <cellStyle name="Comma 8" xfId="117"/>
    <cellStyle name="Comma 8 2" xfId="118"/>
    <cellStyle name="Comma 8 2 2" xfId="119"/>
    <cellStyle name="Comma 8 2 3" xfId="7"/>
    <cellStyle name="Comma 9" xfId="120"/>
    <cellStyle name="Currency 2" xfId="121"/>
    <cellStyle name="Currency 2 2" xfId="122"/>
    <cellStyle name="Currency 3" xfId="123"/>
    <cellStyle name="Currency 4" xfId="124"/>
    <cellStyle name="Currency 4 2" xfId="125"/>
    <cellStyle name="Currency 5" xfId="126"/>
    <cellStyle name="Explanatory Text 2" xfId="127"/>
    <cellStyle name="Explanatory Text 2 2" xfId="128"/>
    <cellStyle name="Good 2" xfId="129"/>
    <cellStyle name="Good 2 2" xfId="130"/>
    <cellStyle name="Heading 1 2" xfId="131"/>
    <cellStyle name="Heading 1 2 2" xfId="132"/>
    <cellStyle name="Heading 2 2" xfId="133"/>
    <cellStyle name="Heading 2 2 2" xfId="134"/>
    <cellStyle name="Heading 3 2" xfId="135"/>
    <cellStyle name="Heading 3 2 2" xfId="136"/>
    <cellStyle name="Heading 4 2" xfId="137"/>
    <cellStyle name="Heading 4 2 2" xfId="138"/>
    <cellStyle name="Input 2" xfId="139"/>
    <cellStyle name="Input 2 2" xfId="140"/>
    <cellStyle name="Linked Cell 2" xfId="141"/>
    <cellStyle name="Linked Cell 2 2" xfId="142"/>
    <cellStyle name="Neutral 2" xfId="143"/>
    <cellStyle name="Neutral 2 2" xfId="144"/>
    <cellStyle name="Normal" xfId="0" builtinId="0"/>
    <cellStyle name="Normal 10" xfId="4"/>
    <cellStyle name="Normal 10 2" xfId="145"/>
    <cellStyle name="Normal 10 3" xfId="146"/>
    <cellStyle name="Normal 11" xfId="147"/>
    <cellStyle name="Normal 11 2" xfId="148"/>
    <cellStyle name="Normal 11 3" xfId="149"/>
    <cellStyle name="Normal 12" xfId="150"/>
    <cellStyle name="Normal 13" xfId="151"/>
    <cellStyle name="Normal 13 2" xfId="152"/>
    <cellStyle name="Normal 14" xfId="153"/>
    <cellStyle name="Normal 15" xfId="154"/>
    <cellStyle name="Normal 16" xfId="155"/>
    <cellStyle name="Normal 17" xfId="156"/>
    <cellStyle name="Normal 18" xfId="157"/>
    <cellStyle name="Normal 19" xfId="158"/>
    <cellStyle name="Normal 2" xfId="159"/>
    <cellStyle name="Normal 2 2" xfId="160"/>
    <cellStyle name="Normal 2 2 2" xfId="161"/>
    <cellStyle name="Normal 2 2 3" xfId="162"/>
    <cellStyle name="Normal 2 2 3 2" xfId="5"/>
    <cellStyle name="Normal 2 3" xfId="163"/>
    <cellStyle name="Normal 2 3 2" xfId="164"/>
    <cellStyle name="Normal 2 3 2 2" xfId="165"/>
    <cellStyle name="Normal 2 3 2 3" xfId="3"/>
    <cellStyle name="Normal 2 3 3" xfId="166"/>
    <cellStyle name="Normal 2 4" xfId="167"/>
    <cellStyle name="Normal 2 5" xfId="168"/>
    <cellStyle name="Normal 2_NORBanks(JUNE 17)" xfId="169"/>
    <cellStyle name="Normal 20" xfId="170"/>
    <cellStyle name="Normal 21" xfId="171"/>
    <cellStyle name="Normal 22" xfId="172"/>
    <cellStyle name="Normal 23" xfId="173"/>
    <cellStyle name="Normal 23 2" xfId="174"/>
    <cellStyle name="Normal 24" xfId="175"/>
    <cellStyle name="Normal 3" xfId="176"/>
    <cellStyle name="Normal 3 2" xfId="177"/>
    <cellStyle name="Normal 3 3" xfId="178"/>
    <cellStyle name="Normal 4" xfId="179"/>
    <cellStyle name="Normal 4 2" xfId="180"/>
    <cellStyle name="Normal 4 3" xfId="181"/>
    <cellStyle name="Normal 4 4" xfId="182"/>
    <cellStyle name="Normal 5" xfId="183"/>
    <cellStyle name="Normal 5 2" xfId="184"/>
    <cellStyle name="Normal 5 3" xfId="185"/>
    <cellStyle name="Normal 6" xfId="186"/>
    <cellStyle name="Normal 7" xfId="187"/>
    <cellStyle name="Normal 7 2" xfId="188"/>
    <cellStyle name="Normal 8" xfId="189"/>
    <cellStyle name="Normal 9" xfId="190"/>
    <cellStyle name="Normal 9 2" xfId="191"/>
    <cellStyle name="Normal 9 2 2" xfId="192"/>
    <cellStyle name="Normal 9 2 2 2" xfId="193"/>
    <cellStyle name="Normal 9 2 2 2 2" xfId="2"/>
    <cellStyle name="Normal 9 2 2 2 2 2" xfId="194"/>
    <cellStyle name="Normal 9 2 2 2 2 3" xfId="195"/>
    <cellStyle name="Normal 9 2 2 3" xfId="196"/>
    <cellStyle name="Normal 9 2 2 4" xfId="197"/>
    <cellStyle name="Normal 9 3" xfId="198"/>
    <cellStyle name="Normal 9_NORBanks(JUNE 17)" xfId="199"/>
    <cellStyle name="Note 2" xfId="200"/>
    <cellStyle name="Note 2 2" xfId="201"/>
    <cellStyle name="Note 2 3" xfId="202"/>
    <cellStyle name="Output 2" xfId="203"/>
    <cellStyle name="Output 2 2" xfId="204"/>
    <cellStyle name="Percent 2" xfId="205"/>
    <cellStyle name="Percent 2 2" xfId="206"/>
    <cellStyle name="Percent 3" xfId="207"/>
    <cellStyle name="Percent 4" xfId="208"/>
    <cellStyle name="Percent 4 2" xfId="209"/>
    <cellStyle name="Percent 5" xfId="210"/>
    <cellStyle name="Percent 5 2" xfId="211"/>
    <cellStyle name="Percent 6" xfId="212"/>
    <cellStyle name="Title 2" xfId="213"/>
    <cellStyle name="Title 2 2" xfId="214"/>
    <cellStyle name="Total 2" xfId="215"/>
    <cellStyle name="Total 2 2" xfId="216"/>
    <cellStyle name="Warning Text 2" xfId="217"/>
    <cellStyle name="Warning Text 2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851407"/>
        <c:axId val="1225834591"/>
      </c:barChart>
      <c:catAx>
        <c:axId val="12228514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834591"/>
        <c:crosses val="autoZero"/>
        <c:auto val="1"/>
        <c:lblAlgn val="ctr"/>
        <c:lblOffset val="100"/>
        <c:noMultiLvlLbl val="0"/>
      </c:catAx>
      <c:valAx>
        <c:axId val="122583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85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Share of Q1 2017 Capital Imported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% Share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Sheet2!$C$3:$C$25</c:f>
              <c:strCache>
                <c:ptCount val="23"/>
                <c:pt idx="0">
                  <c:v>Stanbic IBTC Bank Plc</c:v>
                </c:pt>
                <c:pt idx="1">
                  <c:v>Citibank Nigeria Limited</c:v>
                </c:pt>
                <c:pt idx="2">
                  <c:v>Standard Chartered Bank Nigeria Limited</c:v>
                </c:pt>
                <c:pt idx="3">
                  <c:v>First City Monument Bank Plc</c:v>
                </c:pt>
                <c:pt idx="4">
                  <c:v>Sterling Bank Plc</c:v>
                </c:pt>
                <c:pt idx="5">
                  <c:v>Zenith Bank Plc</c:v>
                </c:pt>
                <c:pt idx="6">
                  <c:v>Ecobank Nigeria Plc</c:v>
                </c:pt>
                <c:pt idx="7">
                  <c:v>Guaranty Trust Bank Plc</c:v>
                </c:pt>
                <c:pt idx="8">
                  <c:v>First Bank Of Nigeria Plc</c:v>
                </c:pt>
                <c:pt idx="9">
                  <c:v>Heritage Banking Company Limited</c:v>
                </c:pt>
                <c:pt idx="10">
                  <c:v>Access Bank Plc</c:v>
                </c:pt>
                <c:pt idx="11">
                  <c:v>Union Bank of Nigeria Plc</c:v>
                </c:pt>
                <c:pt idx="12">
                  <c:v>Fidelity Bank Plc</c:v>
                </c:pt>
                <c:pt idx="13">
                  <c:v>Diamond Bank Plc</c:v>
                </c:pt>
                <c:pt idx="14">
                  <c:v>United Bank For Africa Plc</c:v>
                </c:pt>
                <c:pt idx="15">
                  <c:v>Unity Bank Plc</c:v>
                </c:pt>
                <c:pt idx="16">
                  <c:v>Skye Bank Plc</c:v>
                </c:pt>
                <c:pt idx="17">
                  <c:v>Keystone Bank Limited</c:v>
                </c:pt>
                <c:pt idx="18">
                  <c:v>Rand Merchant Bank</c:v>
                </c:pt>
                <c:pt idx="19">
                  <c:v>JAIZ BANK PLC</c:v>
                </c:pt>
                <c:pt idx="20">
                  <c:v>Wema Bank Plc</c:v>
                </c:pt>
                <c:pt idx="21">
                  <c:v>CORONATION MERCHANT BANK</c:v>
                </c:pt>
                <c:pt idx="22">
                  <c:v>FBN Merchant Bank Limited</c:v>
                </c:pt>
              </c:strCache>
            </c:strRef>
          </c:cat>
          <c:val>
            <c:numRef>
              <c:f>Sheet2!$D$3:$D$25</c:f>
              <c:numCache>
                <c:formatCode>0.00</c:formatCode>
                <c:ptCount val="23"/>
                <c:pt idx="0">
                  <c:v>9.1160330719841944</c:v>
                </c:pt>
                <c:pt idx="1">
                  <c:v>5.1213270395348438</c:v>
                </c:pt>
                <c:pt idx="2">
                  <c:v>25.491576848672072</c:v>
                </c:pt>
                <c:pt idx="3">
                  <c:v>1.232081304225455</c:v>
                </c:pt>
                <c:pt idx="4">
                  <c:v>0.33599304924486012</c:v>
                </c:pt>
                <c:pt idx="5">
                  <c:v>10.476880105272922</c:v>
                </c:pt>
                <c:pt idx="6">
                  <c:v>14.869474355947579</c:v>
                </c:pt>
                <c:pt idx="7">
                  <c:v>5.3248776401869105</c:v>
                </c:pt>
                <c:pt idx="8">
                  <c:v>2.2929036067114259</c:v>
                </c:pt>
                <c:pt idx="9">
                  <c:v>0</c:v>
                </c:pt>
                <c:pt idx="10">
                  <c:v>16.617117092890108</c:v>
                </c:pt>
                <c:pt idx="11">
                  <c:v>2.021559916315244</c:v>
                </c:pt>
                <c:pt idx="12">
                  <c:v>3.302986596162414E-2</c:v>
                </c:pt>
                <c:pt idx="13">
                  <c:v>1.225462306255986</c:v>
                </c:pt>
                <c:pt idx="14">
                  <c:v>4.3297309785248661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8.0970536433768118E-3</c:v>
                </c:pt>
                <c:pt idx="19">
                  <c:v>0</c:v>
                </c:pt>
                <c:pt idx="20">
                  <c:v>5.0821315182210426E-2</c:v>
                </c:pt>
                <c:pt idx="21">
                  <c:v>1.3432145491060485</c:v>
                </c:pt>
                <c:pt idx="22">
                  <c:v>0.10981990034027206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B-4CD3-9AEC-6A8196F65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98593935"/>
        <c:axId val="1002945615"/>
      </c:barChart>
      <c:catAx>
        <c:axId val="998593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45615"/>
        <c:crosses val="autoZero"/>
        <c:auto val="1"/>
        <c:lblAlgn val="ctr"/>
        <c:lblOffset val="100"/>
        <c:noMultiLvlLbl val="0"/>
      </c:catAx>
      <c:valAx>
        <c:axId val="100294561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59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2371725</xdr:colOff>
      <xdr:row>3</xdr:row>
      <xdr:rowOff>9525</xdr:rowOff>
    </xdr:from>
    <xdr:to>
      <xdr:col>9</xdr:col>
      <xdr:colOff>333375</xdr:colOff>
      <xdr:row>17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4BC9E9-5456-4381-B620-FE6BD44CF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2371725</xdr:colOff>
      <xdr:row>3</xdr:row>
      <xdr:rowOff>9525</xdr:rowOff>
    </xdr:from>
    <xdr:to>
      <xdr:col>11</xdr:col>
      <xdr:colOff>581025</xdr:colOff>
      <xdr:row>17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DC431E-4ED6-4325-827B-E3593F52E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8"/>
  <sheetViews>
    <sheetView workbookViewId="0">
      <pane xSplit="4" ySplit="3" topLeftCell="T5" activePane="bottomRight" state="frozen"/>
      <selection pane="topRight" activeCell="E1" sqref="E1"/>
      <selection pane="bottomLeft" activeCell="A4" sqref="A4"/>
      <selection pane="bottomRight" activeCell="C10" sqref="C10"/>
    </sheetView>
  </sheetViews>
  <sheetFormatPr defaultRowHeight="15"/>
  <cols>
    <col min="2" max="2" width="9.28515625" customWidth="1"/>
    <col min="3" max="3" width="22.28515625" customWidth="1"/>
    <col min="4" max="9" width="9.28515625" customWidth="1"/>
    <col min="10" max="10" width="12.28515625" style="1" customWidth="1"/>
    <col min="11" max="14" width="9.28515625" customWidth="1"/>
    <col min="15" max="15" width="11.5703125" style="1" customWidth="1"/>
    <col min="16" max="19" width="9.28515625" customWidth="1"/>
    <col min="20" max="20" width="9.28515625" style="1" customWidth="1"/>
    <col min="21" max="21" width="9.28515625" style="48" customWidth="1"/>
    <col min="23" max="23" width="9.5703125" style="48" bestFit="1" customWidth="1"/>
    <col min="24" max="24" width="11.85546875" style="204" customWidth="1"/>
    <col min="25" max="25" width="11.42578125" style="1" customWidth="1"/>
  </cols>
  <sheetData>
    <row r="1" spans="2:25" ht="15.75" thickBot="1"/>
    <row r="2" spans="2:25" ht="16.5" thickTop="1">
      <c r="B2" s="266" t="s">
        <v>21</v>
      </c>
      <c r="C2" s="266"/>
      <c r="D2" s="266"/>
      <c r="E2" s="266"/>
      <c r="F2" s="266"/>
      <c r="G2" s="266"/>
      <c r="H2" s="266"/>
      <c r="I2" s="266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149" t="s">
        <v>0</v>
      </c>
      <c r="Y2" s="4"/>
    </row>
    <row r="3" spans="2:25" s="128" customFormat="1" ht="15.75">
      <c r="B3" s="125"/>
      <c r="C3" s="125"/>
      <c r="D3" s="126">
        <v>2013</v>
      </c>
      <c r="E3" s="125"/>
      <c r="F3" s="126">
        <v>2014</v>
      </c>
      <c r="G3" s="125"/>
      <c r="H3" s="125"/>
      <c r="I3" s="125"/>
      <c r="J3" s="127"/>
      <c r="K3" s="126">
        <v>2015</v>
      </c>
      <c r="L3" s="125"/>
      <c r="M3" s="125"/>
      <c r="N3" s="125"/>
      <c r="O3" s="127"/>
      <c r="P3" s="126">
        <v>2016</v>
      </c>
      <c r="Q3" s="125"/>
      <c r="R3" s="125"/>
      <c r="S3" s="125"/>
      <c r="T3" s="127"/>
      <c r="U3" s="150">
        <v>2017</v>
      </c>
      <c r="W3" s="199"/>
      <c r="X3" s="205"/>
      <c r="Y3" s="127"/>
    </row>
    <row r="4" spans="2:25" ht="27" thickBot="1">
      <c r="B4" s="5" t="s">
        <v>0</v>
      </c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1</v>
      </c>
      <c r="I4" s="6" t="s">
        <v>2</v>
      </c>
      <c r="J4" s="7" t="s">
        <v>5</v>
      </c>
      <c r="K4" s="6" t="s">
        <v>3</v>
      </c>
      <c r="L4" s="6" t="s">
        <v>4</v>
      </c>
      <c r="M4" s="6" t="s">
        <v>1</v>
      </c>
      <c r="N4" s="6" t="s">
        <v>2</v>
      </c>
      <c r="O4" s="7" t="s">
        <v>6</v>
      </c>
      <c r="P4" s="6" t="s">
        <v>3</v>
      </c>
      <c r="Q4" s="6" t="s">
        <v>4</v>
      </c>
      <c r="R4" s="6" t="s">
        <v>1</v>
      </c>
      <c r="S4" s="6" t="s">
        <v>2</v>
      </c>
      <c r="T4" s="7" t="s">
        <v>7</v>
      </c>
      <c r="U4" s="151" t="s">
        <v>3</v>
      </c>
      <c r="V4" s="123" t="s">
        <v>4</v>
      </c>
      <c r="W4" s="200" t="s">
        <v>1</v>
      </c>
      <c r="X4" s="206" t="s">
        <v>2</v>
      </c>
      <c r="Y4" s="7" t="s">
        <v>331</v>
      </c>
    </row>
    <row r="5" spans="2:25" ht="15.75" thickBot="1">
      <c r="B5" s="267" t="s">
        <v>8</v>
      </c>
      <c r="C5" s="267"/>
      <c r="D5" s="5">
        <v>195.28</v>
      </c>
      <c r="E5" s="5">
        <v>121.82</v>
      </c>
      <c r="F5" s="5">
        <v>490.69</v>
      </c>
      <c r="G5" s="5">
        <v>472.99</v>
      </c>
      <c r="H5" s="5">
        <v>544.5</v>
      </c>
      <c r="I5" s="5">
        <v>768.86</v>
      </c>
      <c r="J5" s="8">
        <f>SUM(F5:I5)</f>
        <v>2277.04</v>
      </c>
      <c r="K5" s="5">
        <v>394.61</v>
      </c>
      <c r="L5" s="5">
        <v>211.14</v>
      </c>
      <c r="M5" s="5">
        <v>717.71</v>
      </c>
      <c r="N5" s="5">
        <v>123.16</v>
      </c>
      <c r="O5" s="8">
        <f>SUM(K5:N5)</f>
        <v>1446.6200000000001</v>
      </c>
      <c r="P5" s="5">
        <v>174.46</v>
      </c>
      <c r="Q5" s="5">
        <v>184.29</v>
      </c>
      <c r="R5" s="5">
        <v>340.64</v>
      </c>
      <c r="S5" s="5">
        <v>344.63</v>
      </c>
      <c r="T5" s="8">
        <f>SUM(P5:S5)</f>
        <v>1044.02</v>
      </c>
      <c r="U5" s="152">
        <v>211.38</v>
      </c>
      <c r="V5" s="124">
        <v>274.36988187999998</v>
      </c>
      <c r="W5" s="201">
        <f>SUM(W6:W7)</f>
        <v>117.59506864000001</v>
      </c>
      <c r="X5" s="207">
        <f>SUM(X6:X7)</f>
        <v>378.41</v>
      </c>
      <c r="Y5" s="8">
        <f>SUM(U5:X5)</f>
        <v>981.75495051999997</v>
      </c>
    </row>
    <row r="6" spans="2:25" ht="15.75" thickBot="1">
      <c r="B6" s="9" t="s">
        <v>0</v>
      </c>
      <c r="C6" s="6" t="s">
        <v>9</v>
      </c>
      <c r="D6" s="6">
        <v>194.63</v>
      </c>
      <c r="E6" s="6">
        <v>113.95</v>
      </c>
      <c r="F6" s="6">
        <v>490.39</v>
      </c>
      <c r="G6" s="6">
        <v>461.58</v>
      </c>
      <c r="H6" s="6">
        <v>544.21</v>
      </c>
      <c r="I6" s="6">
        <v>767.83</v>
      </c>
      <c r="J6" s="8">
        <f t="shared" ref="J6:J17" si="0">SUM(F6:I6)</f>
        <v>2264.0100000000002</v>
      </c>
      <c r="K6" s="6">
        <v>394.56</v>
      </c>
      <c r="L6" s="6">
        <v>211.01</v>
      </c>
      <c r="M6" s="6">
        <v>715.86</v>
      </c>
      <c r="N6" s="6">
        <v>120.98</v>
      </c>
      <c r="O6" s="8">
        <f t="shared" ref="O6:O17" si="1">SUM(K6:N6)</f>
        <v>1442.4099999999999</v>
      </c>
      <c r="P6" s="6">
        <v>173.73</v>
      </c>
      <c r="Q6" s="6">
        <v>184.21</v>
      </c>
      <c r="R6" s="6">
        <v>340.64</v>
      </c>
      <c r="S6" s="6">
        <v>344.57</v>
      </c>
      <c r="T6" s="8">
        <f t="shared" ref="T6:T17" si="2">SUM(P6:S6)</f>
        <v>1043.1499999999999</v>
      </c>
      <c r="U6" s="151">
        <v>210.1</v>
      </c>
      <c r="V6" s="109">
        <v>274.06988187999997</v>
      </c>
      <c r="W6" s="202">
        <v>117.46884221000001</v>
      </c>
      <c r="X6" s="204">
        <v>377.8</v>
      </c>
      <c r="Y6" s="8">
        <f t="shared" ref="Y6:Y16" si="3">SUM(U6:X6)</f>
        <v>979.43872409000005</v>
      </c>
    </row>
    <row r="7" spans="2:25" ht="15.75" thickBot="1">
      <c r="B7" s="9" t="s">
        <v>0</v>
      </c>
      <c r="C7" s="6" t="s">
        <v>10</v>
      </c>
      <c r="D7" s="6">
        <v>0.65</v>
      </c>
      <c r="E7" s="6">
        <v>7.87</v>
      </c>
      <c r="F7" s="6">
        <v>0.3</v>
      </c>
      <c r="G7" s="6">
        <v>11.41</v>
      </c>
      <c r="H7" s="6">
        <v>0.28999999999999998</v>
      </c>
      <c r="I7" s="6">
        <v>1.03</v>
      </c>
      <c r="J7" s="8">
        <f t="shared" si="0"/>
        <v>13.03</v>
      </c>
      <c r="K7" s="6">
        <v>0.05</v>
      </c>
      <c r="L7" s="6">
        <v>0.13</v>
      </c>
      <c r="M7" s="6">
        <v>1.86</v>
      </c>
      <c r="N7" s="6">
        <v>2.17</v>
      </c>
      <c r="O7" s="8">
        <f t="shared" si="1"/>
        <v>4.21</v>
      </c>
      <c r="P7" s="6">
        <v>0.73</v>
      </c>
      <c r="Q7" s="6">
        <v>0.08</v>
      </c>
      <c r="R7" s="10" t="s">
        <v>11</v>
      </c>
      <c r="S7" s="6">
        <v>7.0000000000000007E-2</v>
      </c>
      <c r="T7" s="8">
        <f t="shared" si="2"/>
        <v>0.87999999999999989</v>
      </c>
      <c r="U7" s="151">
        <v>1.28</v>
      </c>
      <c r="V7" s="109">
        <v>0.3</v>
      </c>
      <c r="W7" s="202">
        <v>0.12622643</v>
      </c>
      <c r="X7" s="204">
        <v>0.61</v>
      </c>
      <c r="Y7" s="8">
        <f t="shared" si="3"/>
        <v>2.3162264299999999</v>
      </c>
    </row>
    <row r="8" spans="2:25" ht="15.75" thickBot="1">
      <c r="B8" s="267" t="s">
        <v>12</v>
      </c>
      <c r="C8" s="267"/>
      <c r="D8" s="11">
        <v>3735.48</v>
      </c>
      <c r="E8" s="11">
        <v>3395.76</v>
      </c>
      <c r="F8" s="11">
        <v>2869.19</v>
      </c>
      <c r="G8" s="11">
        <v>4917.13</v>
      </c>
      <c r="H8" s="11">
        <v>5127.75</v>
      </c>
      <c r="I8" s="11">
        <v>2003.1</v>
      </c>
      <c r="J8" s="8">
        <f t="shared" si="0"/>
        <v>14917.17</v>
      </c>
      <c r="K8" s="11">
        <v>1860.65</v>
      </c>
      <c r="L8" s="11">
        <v>2183.15</v>
      </c>
      <c r="M8" s="11">
        <v>1009.13</v>
      </c>
      <c r="N8" s="5">
        <v>952.5</v>
      </c>
      <c r="O8" s="8">
        <f t="shared" si="1"/>
        <v>6005.43</v>
      </c>
      <c r="P8" s="5">
        <v>271.02999999999997</v>
      </c>
      <c r="Q8" s="5">
        <v>337.31</v>
      </c>
      <c r="R8" s="5">
        <v>920.32</v>
      </c>
      <c r="S8" s="5">
        <v>284.22000000000003</v>
      </c>
      <c r="T8" s="8">
        <f t="shared" si="2"/>
        <v>1812.8799999999999</v>
      </c>
      <c r="U8" s="152">
        <v>313.61</v>
      </c>
      <c r="V8" s="124">
        <v>770.50856019000003</v>
      </c>
      <c r="W8" s="201">
        <f>SUM(W9:W11)</f>
        <v>2767.41595065</v>
      </c>
      <c r="X8" s="207">
        <f>SUM(X9:X11)</f>
        <v>3477.5299999999997</v>
      </c>
      <c r="Y8" s="8">
        <f t="shared" si="3"/>
        <v>7329.0645108400004</v>
      </c>
    </row>
    <row r="9" spans="2:25" ht="15.75" thickBot="1">
      <c r="B9" s="9" t="s">
        <v>0</v>
      </c>
      <c r="C9" s="6" t="s">
        <v>9</v>
      </c>
      <c r="D9" s="12">
        <v>3532.53</v>
      </c>
      <c r="E9" s="12">
        <v>2719.29</v>
      </c>
      <c r="F9" s="12">
        <v>2260.36</v>
      </c>
      <c r="G9" s="12">
        <v>3875.35</v>
      </c>
      <c r="H9" s="12">
        <v>3770.37</v>
      </c>
      <c r="I9" s="12">
        <v>1542.08</v>
      </c>
      <c r="J9" s="8">
        <f t="shared" si="0"/>
        <v>11448.16</v>
      </c>
      <c r="K9" s="12">
        <v>1139.3800000000001</v>
      </c>
      <c r="L9" s="12">
        <v>1846.08</v>
      </c>
      <c r="M9" s="6">
        <v>879.97</v>
      </c>
      <c r="N9" s="6">
        <v>792.12</v>
      </c>
      <c r="O9" s="8">
        <f t="shared" si="1"/>
        <v>4657.55</v>
      </c>
      <c r="P9" s="6">
        <v>201.69</v>
      </c>
      <c r="Q9" s="6">
        <v>279.81</v>
      </c>
      <c r="R9" s="6">
        <v>201.12</v>
      </c>
      <c r="S9" s="6">
        <v>176.44</v>
      </c>
      <c r="T9" s="8">
        <f t="shared" si="2"/>
        <v>859.06</v>
      </c>
      <c r="U9" s="151">
        <v>101.99</v>
      </c>
      <c r="V9" s="109">
        <v>614.05410073999997</v>
      </c>
      <c r="W9" s="202">
        <v>1932.0681639300001</v>
      </c>
      <c r="X9" s="204">
        <v>989.2</v>
      </c>
      <c r="Y9" s="8">
        <f t="shared" si="3"/>
        <v>3637.3122646700003</v>
      </c>
    </row>
    <row r="10" spans="2:25" ht="15.75" thickBot="1">
      <c r="B10" s="9" t="s">
        <v>0</v>
      </c>
      <c r="C10" s="6" t="s">
        <v>13</v>
      </c>
      <c r="D10" s="6">
        <v>31.64</v>
      </c>
      <c r="E10" s="6">
        <v>427.65</v>
      </c>
      <c r="F10" s="6">
        <v>482.49</v>
      </c>
      <c r="G10" s="6">
        <v>731.74</v>
      </c>
      <c r="H10" s="12">
        <v>1000.28</v>
      </c>
      <c r="I10" s="6">
        <v>229.48</v>
      </c>
      <c r="J10" s="8">
        <f t="shared" si="0"/>
        <v>2443.9900000000002</v>
      </c>
      <c r="K10" s="6">
        <v>705.12</v>
      </c>
      <c r="L10" s="6">
        <v>50.54</v>
      </c>
      <c r="M10" s="6">
        <v>20.34</v>
      </c>
      <c r="N10" s="6">
        <v>0.28000000000000003</v>
      </c>
      <c r="O10" s="8">
        <f t="shared" si="1"/>
        <v>776.28</v>
      </c>
      <c r="P10" s="6">
        <v>1.5</v>
      </c>
      <c r="Q10" s="10" t="s">
        <v>11</v>
      </c>
      <c r="R10" s="6">
        <v>369</v>
      </c>
      <c r="S10" s="6">
        <v>25.4</v>
      </c>
      <c r="T10" s="8">
        <f t="shared" si="2"/>
        <v>395.9</v>
      </c>
      <c r="U10" s="153" t="s">
        <v>11</v>
      </c>
      <c r="V10" s="109">
        <v>57.869459450000001</v>
      </c>
      <c r="W10" s="202">
        <v>115.434144</v>
      </c>
      <c r="X10" s="204">
        <v>309.54000000000002</v>
      </c>
      <c r="Y10" s="8">
        <f t="shared" si="3"/>
        <v>482.84360345000005</v>
      </c>
    </row>
    <row r="11" spans="2:25" ht="15.75" thickBot="1">
      <c r="B11" s="9" t="s">
        <v>0</v>
      </c>
      <c r="C11" s="6" t="s">
        <v>14</v>
      </c>
      <c r="D11" s="6">
        <v>171.32</v>
      </c>
      <c r="E11" s="6">
        <v>248.83</v>
      </c>
      <c r="F11" s="6">
        <v>126.34</v>
      </c>
      <c r="G11" s="6">
        <v>310.04000000000002</v>
      </c>
      <c r="H11" s="6">
        <v>357.1</v>
      </c>
      <c r="I11" s="6">
        <v>231.54</v>
      </c>
      <c r="J11" s="8">
        <f t="shared" si="0"/>
        <v>1025.02</v>
      </c>
      <c r="K11" s="6">
        <v>16.14</v>
      </c>
      <c r="L11" s="6">
        <v>286.52999999999997</v>
      </c>
      <c r="M11" s="6">
        <v>108.82</v>
      </c>
      <c r="N11" s="6">
        <v>160.1</v>
      </c>
      <c r="O11" s="8">
        <f t="shared" si="1"/>
        <v>571.58999999999992</v>
      </c>
      <c r="P11" s="6">
        <v>67.849999999999994</v>
      </c>
      <c r="Q11" s="6">
        <v>57.5</v>
      </c>
      <c r="R11" s="6">
        <v>350.2</v>
      </c>
      <c r="S11" s="6">
        <v>82.37</v>
      </c>
      <c r="T11" s="8">
        <f t="shared" si="2"/>
        <v>557.91999999999996</v>
      </c>
      <c r="U11" s="151">
        <v>211.61</v>
      </c>
      <c r="V11" s="109">
        <v>98.584999999999994</v>
      </c>
      <c r="W11" s="202">
        <v>719.91364271999987</v>
      </c>
      <c r="X11" s="208">
        <v>2178.79</v>
      </c>
      <c r="Y11" s="8">
        <f t="shared" si="3"/>
        <v>3208.8986427199998</v>
      </c>
    </row>
    <row r="12" spans="2:25" ht="15.75" thickBot="1">
      <c r="B12" s="267" t="s">
        <v>15</v>
      </c>
      <c r="C12" s="267"/>
      <c r="D12" s="5">
        <v>488</v>
      </c>
      <c r="E12" s="11">
        <v>1163.81</v>
      </c>
      <c r="F12" s="5">
        <v>544.66999999999996</v>
      </c>
      <c r="G12" s="5">
        <v>413.76</v>
      </c>
      <c r="H12" s="5">
        <v>870.33</v>
      </c>
      <c r="I12" s="11">
        <v>1727.78</v>
      </c>
      <c r="J12" s="8">
        <f t="shared" si="0"/>
        <v>3556.54</v>
      </c>
      <c r="K12" s="5">
        <v>416.34</v>
      </c>
      <c r="L12" s="5">
        <v>272.07</v>
      </c>
      <c r="M12" s="11">
        <v>1021.26</v>
      </c>
      <c r="N12" s="5">
        <v>481.3</v>
      </c>
      <c r="O12" s="8">
        <f t="shared" si="1"/>
        <v>2190.9700000000003</v>
      </c>
      <c r="P12" s="5">
        <v>265.48</v>
      </c>
      <c r="Q12" s="5">
        <v>520.57000000000005</v>
      </c>
      <c r="R12" s="5">
        <v>561.16</v>
      </c>
      <c r="S12" s="5">
        <v>920.03</v>
      </c>
      <c r="T12" s="8">
        <f t="shared" si="2"/>
        <v>2267.2399999999998</v>
      </c>
      <c r="U12" s="152">
        <v>383.28</v>
      </c>
      <c r="V12" s="124">
        <v>747.46630030999995</v>
      </c>
      <c r="W12" s="201">
        <f>SUM(W13:W16)</f>
        <v>1260.0843203600002</v>
      </c>
      <c r="X12" s="207">
        <f>SUM(X13:X16)</f>
        <v>1526.92</v>
      </c>
      <c r="Y12" s="8">
        <f t="shared" si="3"/>
        <v>3917.75062067</v>
      </c>
    </row>
    <row r="13" spans="2:25" ht="15.75" thickBot="1">
      <c r="B13" s="9" t="s">
        <v>0</v>
      </c>
      <c r="C13" s="6" t="s">
        <v>16</v>
      </c>
      <c r="D13" s="10" t="s">
        <v>11</v>
      </c>
      <c r="E13" s="10" t="s">
        <v>11</v>
      </c>
      <c r="F13" s="6">
        <v>14.7</v>
      </c>
      <c r="G13" s="6">
        <v>1.37</v>
      </c>
      <c r="H13" s="6">
        <v>5.08</v>
      </c>
      <c r="I13" s="6">
        <v>0.88</v>
      </c>
      <c r="J13" s="8">
        <f t="shared" si="0"/>
        <v>22.029999999999998</v>
      </c>
      <c r="K13" s="10" t="s">
        <v>11</v>
      </c>
      <c r="L13" s="10" t="s">
        <v>11</v>
      </c>
      <c r="M13" s="10" t="s">
        <v>11</v>
      </c>
      <c r="N13" s="10" t="s">
        <v>11</v>
      </c>
      <c r="O13" s="8">
        <f t="shared" si="1"/>
        <v>0</v>
      </c>
      <c r="P13" s="10" t="s">
        <v>11</v>
      </c>
      <c r="Q13" s="10" t="s">
        <v>11</v>
      </c>
      <c r="R13" s="10" t="s">
        <v>11</v>
      </c>
      <c r="S13" s="6">
        <v>0.16</v>
      </c>
      <c r="T13" s="8">
        <f t="shared" si="2"/>
        <v>0.16</v>
      </c>
      <c r="U13" s="153" t="s">
        <v>11</v>
      </c>
      <c r="V13" s="109">
        <v>0</v>
      </c>
      <c r="W13" s="202">
        <v>0</v>
      </c>
      <c r="X13" s="204">
        <v>10</v>
      </c>
      <c r="Y13" s="8">
        <f t="shared" si="3"/>
        <v>10</v>
      </c>
    </row>
    <row r="14" spans="2:25" ht="15.75" thickBot="1">
      <c r="B14" s="9" t="s">
        <v>0</v>
      </c>
      <c r="C14" s="6" t="s">
        <v>17</v>
      </c>
      <c r="D14" s="6">
        <v>239.69</v>
      </c>
      <c r="E14" s="6">
        <v>920.52</v>
      </c>
      <c r="F14" s="6">
        <v>436.41</v>
      </c>
      <c r="G14" s="6">
        <v>236.99</v>
      </c>
      <c r="H14" s="6">
        <v>349.93</v>
      </c>
      <c r="I14" s="6">
        <v>391</v>
      </c>
      <c r="J14" s="8">
        <f t="shared" si="0"/>
        <v>1414.3300000000002</v>
      </c>
      <c r="K14" s="6">
        <v>384.83</v>
      </c>
      <c r="L14" s="6">
        <v>153.22999999999999</v>
      </c>
      <c r="M14" s="6">
        <v>696.38</v>
      </c>
      <c r="N14" s="6">
        <v>420.84</v>
      </c>
      <c r="O14" s="8">
        <f t="shared" si="1"/>
        <v>1655.28</v>
      </c>
      <c r="P14" s="6">
        <v>241.81</v>
      </c>
      <c r="Q14" s="6">
        <v>520.19000000000005</v>
      </c>
      <c r="R14" s="6">
        <v>561.1</v>
      </c>
      <c r="S14" s="6">
        <v>917.01</v>
      </c>
      <c r="T14" s="8">
        <f t="shared" si="2"/>
        <v>2240.1099999999997</v>
      </c>
      <c r="U14" s="151">
        <v>369.28</v>
      </c>
      <c r="V14" s="109">
        <v>747.46630030999995</v>
      </c>
      <c r="W14" s="202">
        <v>956.68665593000003</v>
      </c>
      <c r="X14" s="208">
        <v>1091.2</v>
      </c>
      <c r="Y14" s="8">
        <f t="shared" si="3"/>
        <v>3164.6329562399997</v>
      </c>
    </row>
    <row r="15" spans="2:25" ht="15.75" thickBot="1">
      <c r="B15" s="9" t="s">
        <v>0</v>
      </c>
      <c r="C15" s="6" t="s">
        <v>18</v>
      </c>
      <c r="D15" s="10" t="s">
        <v>11</v>
      </c>
      <c r="E15" s="6">
        <v>2.48</v>
      </c>
      <c r="F15" s="10" t="s">
        <v>11</v>
      </c>
      <c r="G15" s="10" t="s">
        <v>11</v>
      </c>
      <c r="H15" s="10" t="s">
        <v>11</v>
      </c>
      <c r="I15" s="10" t="s">
        <v>11</v>
      </c>
      <c r="J15" s="8">
        <f t="shared" si="0"/>
        <v>0</v>
      </c>
      <c r="K15" s="10" t="s">
        <v>11</v>
      </c>
      <c r="L15" s="6">
        <v>0.99</v>
      </c>
      <c r="M15" s="6">
        <v>7.11</v>
      </c>
      <c r="N15" s="10" t="s">
        <v>11</v>
      </c>
      <c r="O15" s="8">
        <f t="shared" si="1"/>
        <v>8.1</v>
      </c>
      <c r="P15" s="10" t="s">
        <v>11</v>
      </c>
      <c r="Q15" s="10" t="s">
        <v>11</v>
      </c>
      <c r="R15" s="10" t="s">
        <v>11</v>
      </c>
      <c r="S15" s="6">
        <v>0.03</v>
      </c>
      <c r="T15" s="8">
        <f t="shared" si="2"/>
        <v>0.03</v>
      </c>
      <c r="U15" s="151">
        <v>3</v>
      </c>
      <c r="V15" s="109">
        <v>0</v>
      </c>
      <c r="W15" s="202">
        <v>0.51794885999999996</v>
      </c>
      <c r="X15" s="204">
        <v>0</v>
      </c>
      <c r="Y15" s="8">
        <f t="shared" si="3"/>
        <v>3.5179488599999997</v>
      </c>
    </row>
    <row r="16" spans="2:25" ht="15.75" thickBot="1">
      <c r="B16" s="9" t="s">
        <v>0</v>
      </c>
      <c r="C16" s="13" t="s">
        <v>19</v>
      </c>
      <c r="D16" s="13">
        <v>248.3</v>
      </c>
      <c r="E16" s="13">
        <v>240.81</v>
      </c>
      <c r="F16" s="13">
        <v>93.56</v>
      </c>
      <c r="G16" s="13">
        <v>175.4</v>
      </c>
      <c r="H16" s="13">
        <v>515.30999999999995</v>
      </c>
      <c r="I16" s="14">
        <v>1335.91</v>
      </c>
      <c r="J16" s="8">
        <f t="shared" si="0"/>
        <v>2120.1800000000003</v>
      </c>
      <c r="K16" s="13">
        <v>31.51</v>
      </c>
      <c r="L16" s="13">
        <v>117.85</v>
      </c>
      <c r="M16" s="13">
        <v>317.77</v>
      </c>
      <c r="N16" s="13">
        <v>60.46</v>
      </c>
      <c r="O16" s="8">
        <f t="shared" si="1"/>
        <v>527.59</v>
      </c>
      <c r="P16" s="13">
        <v>23.66</v>
      </c>
      <c r="Q16" s="13">
        <v>0.38</v>
      </c>
      <c r="R16" s="13">
        <v>0.06</v>
      </c>
      <c r="S16" s="13">
        <v>2.83</v>
      </c>
      <c r="T16" s="8">
        <f t="shared" si="2"/>
        <v>26.93</v>
      </c>
      <c r="U16" s="154">
        <v>11</v>
      </c>
      <c r="V16" s="129">
        <v>0</v>
      </c>
      <c r="W16" s="202">
        <v>302.87971557000003</v>
      </c>
      <c r="X16" s="204">
        <v>425.72</v>
      </c>
      <c r="Y16" s="210">
        <f t="shared" si="3"/>
        <v>739.59971557000006</v>
      </c>
    </row>
    <row r="17" spans="2:25" ht="15.75" thickBot="1">
      <c r="B17" s="268" t="s">
        <v>20</v>
      </c>
      <c r="C17" s="268"/>
      <c r="D17" s="15">
        <v>4418.75</v>
      </c>
      <c r="E17" s="15">
        <v>4681.3900000000003</v>
      </c>
      <c r="F17" s="15">
        <v>3904.55</v>
      </c>
      <c r="G17" s="15">
        <v>5803.89</v>
      </c>
      <c r="H17" s="15">
        <v>6542.58</v>
      </c>
      <c r="I17" s="15">
        <v>4499.74</v>
      </c>
      <c r="J17" s="8">
        <f t="shared" si="0"/>
        <v>20750.760000000002</v>
      </c>
      <c r="K17" s="15">
        <v>2671.59</v>
      </c>
      <c r="L17" s="15">
        <v>2666.36</v>
      </c>
      <c r="M17" s="15">
        <v>2748.1</v>
      </c>
      <c r="N17" s="15">
        <v>1556.95</v>
      </c>
      <c r="O17" s="8">
        <f t="shared" si="1"/>
        <v>9643.0000000000018</v>
      </c>
      <c r="P17" s="16">
        <v>710.97</v>
      </c>
      <c r="Q17" s="15">
        <v>1042.17</v>
      </c>
      <c r="R17" s="15">
        <v>1822.12</v>
      </c>
      <c r="S17" s="15">
        <v>1548.88</v>
      </c>
      <c r="T17" s="8">
        <f t="shared" si="2"/>
        <v>5124.1400000000003</v>
      </c>
      <c r="U17" s="135">
        <f>U12+U8+U5</f>
        <v>908.27</v>
      </c>
      <c r="V17" s="135">
        <f>V12+V8+V5</f>
        <v>1792.3447423799998</v>
      </c>
      <c r="W17" s="203">
        <f>W12+W8+W5</f>
        <v>4145.0953396499999</v>
      </c>
      <c r="X17" s="209">
        <v>5382.86</v>
      </c>
      <c r="Y17" s="211">
        <f>SUM(U17:X17)</f>
        <v>12228.570082030001</v>
      </c>
    </row>
    <row r="18" spans="2:25" ht="15.75" thickTop="1"/>
  </sheetData>
  <mergeCells count="5">
    <mergeCell ref="B2:I2"/>
    <mergeCell ref="B5:C5"/>
    <mergeCell ref="B8:C8"/>
    <mergeCell ref="B12:C12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7"/>
  <sheetViews>
    <sheetView workbookViewId="0">
      <pane xSplit="4" ySplit="3" topLeftCell="P18" activePane="bottomRight" state="frozen"/>
      <selection pane="topRight" activeCell="E1" sqref="E1"/>
      <selection pane="bottomLeft" activeCell="A4" sqref="A4"/>
      <selection pane="bottomRight" activeCell="S21" sqref="S21:T21"/>
    </sheetView>
  </sheetViews>
  <sheetFormatPr defaultRowHeight="15"/>
  <cols>
    <col min="2" max="2" width="13.5703125" bestFit="1" customWidth="1"/>
    <col min="3" max="4" width="9.28515625" bestFit="1" customWidth="1"/>
    <col min="5" max="8" width="9.42578125" bestFit="1" customWidth="1"/>
    <col min="9" max="9" width="9.28515625" style="30" customWidth="1"/>
    <col min="10" max="13" width="9.42578125" bestFit="1" customWidth="1"/>
    <col min="14" max="14" width="9.28515625" style="30" customWidth="1"/>
    <col min="15" max="16" width="9.42578125" bestFit="1" customWidth="1"/>
    <col min="21" max="21" width="9.42578125" style="1" bestFit="1" customWidth="1"/>
    <col min="22" max="22" width="5.42578125" customWidth="1"/>
    <col min="24" max="24" width="9.28515625" bestFit="1" customWidth="1"/>
    <col min="26" max="26" width="9.140625" style="48"/>
    <col min="27" max="27" width="5.7109375" style="48" customWidth="1"/>
    <col min="28" max="28" width="13.42578125" style="148" customWidth="1"/>
    <col min="29" max="29" width="11.85546875" style="1" customWidth="1"/>
  </cols>
  <sheetData>
    <row r="2" spans="2:29" ht="15.75" thickBot="1"/>
    <row r="3" spans="2:29" ht="18" thickTop="1">
      <c r="B3" s="293" t="s">
        <v>209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 t="s">
        <v>0</v>
      </c>
      <c r="S3" s="293"/>
      <c r="T3" s="293" t="s">
        <v>0</v>
      </c>
      <c r="U3" s="293"/>
      <c r="V3" s="293"/>
      <c r="W3" s="293" t="s">
        <v>0</v>
      </c>
      <c r="X3" s="293"/>
      <c r="AC3"/>
    </row>
    <row r="4" spans="2:29" s="30" customFormat="1">
      <c r="B4" s="31" t="s">
        <v>0</v>
      </c>
      <c r="C4" s="31">
        <v>2013</v>
      </c>
      <c r="D4" s="33" t="s">
        <v>0</v>
      </c>
      <c r="E4" s="34">
        <v>2014</v>
      </c>
      <c r="F4" s="31" t="s">
        <v>0</v>
      </c>
      <c r="G4" s="31" t="s">
        <v>0</v>
      </c>
      <c r="H4" s="33" t="s">
        <v>0</v>
      </c>
      <c r="I4" s="31"/>
      <c r="J4" s="34">
        <v>2015</v>
      </c>
      <c r="K4" s="31" t="s">
        <v>0</v>
      </c>
      <c r="L4" s="31" t="s">
        <v>0</v>
      </c>
      <c r="M4" s="33" t="s">
        <v>0</v>
      </c>
      <c r="N4" s="31"/>
      <c r="O4" s="34">
        <v>2016</v>
      </c>
      <c r="P4" s="31" t="s">
        <v>0</v>
      </c>
      <c r="Q4" s="294" t="s">
        <v>0</v>
      </c>
      <c r="R4" s="294"/>
      <c r="S4" s="294" t="s">
        <v>0</v>
      </c>
      <c r="T4" s="295"/>
      <c r="U4" s="31"/>
      <c r="V4" s="296">
        <v>2017</v>
      </c>
      <c r="W4" s="297"/>
      <c r="X4" s="35" t="s">
        <v>0</v>
      </c>
      <c r="Z4" s="212"/>
      <c r="AA4" s="212"/>
      <c r="AB4" s="215"/>
      <c r="AC4" s="186"/>
    </row>
    <row r="5" spans="2:29" ht="26.25">
      <c r="B5" s="17" t="s">
        <v>0</v>
      </c>
      <c r="C5" s="17" t="s">
        <v>1</v>
      </c>
      <c r="D5" s="18" t="s">
        <v>2</v>
      </c>
      <c r="E5" s="19" t="s">
        <v>3</v>
      </c>
      <c r="F5" s="17" t="s">
        <v>4</v>
      </c>
      <c r="G5" s="17" t="s">
        <v>1</v>
      </c>
      <c r="H5" s="18" t="s">
        <v>2</v>
      </c>
      <c r="I5" s="31" t="s">
        <v>5</v>
      </c>
      <c r="J5" s="19" t="s">
        <v>3</v>
      </c>
      <c r="K5" s="17" t="s">
        <v>4</v>
      </c>
      <c r="L5" s="17" t="s">
        <v>1</v>
      </c>
      <c r="M5" s="18" t="s">
        <v>2</v>
      </c>
      <c r="N5" s="31" t="s">
        <v>6</v>
      </c>
      <c r="O5" s="19" t="s">
        <v>3</v>
      </c>
      <c r="P5" s="17" t="s">
        <v>4</v>
      </c>
      <c r="Q5" s="298" t="s">
        <v>1</v>
      </c>
      <c r="R5" s="298"/>
      <c r="S5" s="298" t="s">
        <v>2</v>
      </c>
      <c r="T5" s="299"/>
      <c r="U5" s="31" t="s">
        <v>7</v>
      </c>
      <c r="V5" s="300" t="s">
        <v>3</v>
      </c>
      <c r="W5" s="301"/>
      <c r="X5" s="300" t="s">
        <v>4</v>
      </c>
      <c r="Y5" s="301"/>
      <c r="Z5" s="213" t="s">
        <v>1</v>
      </c>
      <c r="AA5" s="214"/>
      <c r="AB5" s="185" t="s">
        <v>2</v>
      </c>
      <c r="AC5" s="186" t="s">
        <v>331</v>
      </c>
    </row>
    <row r="6" spans="2:29">
      <c r="B6" s="20" t="s">
        <v>22</v>
      </c>
      <c r="C6" s="21">
        <v>3476.7</v>
      </c>
      <c r="D6" s="22">
        <v>3046.67</v>
      </c>
      <c r="E6" s="23">
        <v>2773.36</v>
      </c>
      <c r="F6" s="21">
        <v>4575.25</v>
      </c>
      <c r="G6" s="21">
        <v>4523.8599999999997</v>
      </c>
      <c r="H6" s="22">
        <v>1934.32</v>
      </c>
      <c r="I6" s="32">
        <f>SUM(E6:H6)</f>
        <v>13806.79</v>
      </c>
      <c r="J6" s="23">
        <v>1280.67</v>
      </c>
      <c r="K6" s="21">
        <v>1877.26</v>
      </c>
      <c r="L6" s="21">
        <v>1736.48</v>
      </c>
      <c r="M6" s="22">
        <v>831.88</v>
      </c>
      <c r="N6" s="36">
        <f>SUM(J6:M6)</f>
        <v>5726.29</v>
      </c>
      <c r="O6" s="23">
        <v>243.53</v>
      </c>
      <c r="P6" s="21">
        <v>347.99</v>
      </c>
      <c r="Q6" s="287">
        <v>646.28</v>
      </c>
      <c r="R6" s="287"/>
      <c r="S6" s="287">
        <v>228.24</v>
      </c>
      <c r="T6" s="288"/>
      <c r="U6" s="36">
        <f>SUM(O6:T6)</f>
        <v>1466.04</v>
      </c>
      <c r="V6" s="292">
        <v>143.81</v>
      </c>
      <c r="W6" s="290"/>
      <c r="X6" s="269">
        <v>932.58</v>
      </c>
      <c r="Y6" s="270"/>
      <c r="Z6" s="269">
        <v>2745.7874500399998</v>
      </c>
      <c r="AA6" s="270">
        <v>2745.7874500399998</v>
      </c>
      <c r="AB6" s="247">
        <v>3680.34</v>
      </c>
      <c r="AC6" s="36">
        <f>SUM(W6:AB6)</f>
        <v>10104.494900080001</v>
      </c>
    </row>
    <row r="7" spans="2:29">
      <c r="B7" s="24" t="s">
        <v>23</v>
      </c>
      <c r="C7" s="25">
        <v>40.1</v>
      </c>
      <c r="D7" s="26">
        <v>24.85</v>
      </c>
      <c r="E7" s="37">
        <v>15.08</v>
      </c>
      <c r="F7" s="29">
        <v>0.22</v>
      </c>
      <c r="G7" s="29">
        <v>0.83</v>
      </c>
      <c r="H7" s="38">
        <v>8.19</v>
      </c>
      <c r="I7" s="32">
        <f t="shared" ref="I7:I27" si="0">SUM(E7:H7)</f>
        <v>24.32</v>
      </c>
      <c r="J7" s="37">
        <v>2.68</v>
      </c>
      <c r="K7" s="29">
        <v>0.05</v>
      </c>
      <c r="L7" s="29">
        <v>95.1</v>
      </c>
      <c r="M7" s="38">
        <v>0.5</v>
      </c>
      <c r="N7" s="36">
        <f t="shared" ref="N7:N27" si="1">SUM(J7:M7)</f>
        <v>98.33</v>
      </c>
      <c r="O7" s="37">
        <v>0.2</v>
      </c>
      <c r="P7" s="29">
        <v>1</v>
      </c>
      <c r="Q7" s="278">
        <v>10.9</v>
      </c>
      <c r="R7" s="278"/>
      <c r="S7" s="278">
        <v>10.37</v>
      </c>
      <c r="T7" s="284"/>
      <c r="U7" s="36">
        <f t="shared" ref="U7:U27" si="2">SUM(O7:T7)</f>
        <v>22.47</v>
      </c>
      <c r="V7" s="285">
        <v>30</v>
      </c>
      <c r="W7" s="283"/>
      <c r="X7" s="269">
        <v>23.705078840000002</v>
      </c>
      <c r="Y7" s="270">
        <v>23.705078840000002</v>
      </c>
      <c r="Z7" s="275">
        <v>42.890903289999997</v>
      </c>
      <c r="AA7" s="270">
        <v>42.890903289999997</v>
      </c>
      <c r="AB7" s="148">
        <v>62.46</v>
      </c>
      <c r="AC7" s="36">
        <f t="shared" ref="AC7:AC26" si="3">SUM(W7:AB7)</f>
        <v>195.65196426000003</v>
      </c>
    </row>
    <row r="8" spans="2:29">
      <c r="B8" s="24" t="s">
        <v>24</v>
      </c>
      <c r="C8" s="25">
        <v>55.65</v>
      </c>
      <c r="D8" s="26">
        <v>94.48</v>
      </c>
      <c r="E8" s="37">
        <v>104.93</v>
      </c>
      <c r="F8" s="29">
        <v>191.1</v>
      </c>
      <c r="G8" s="29">
        <v>330.99</v>
      </c>
      <c r="H8" s="38">
        <v>337.16</v>
      </c>
      <c r="I8" s="32">
        <f t="shared" si="0"/>
        <v>964.18000000000006</v>
      </c>
      <c r="J8" s="37">
        <v>114.89</v>
      </c>
      <c r="K8" s="29">
        <v>360.92</v>
      </c>
      <c r="L8" s="29">
        <v>244.24</v>
      </c>
      <c r="M8" s="38">
        <v>193.49</v>
      </c>
      <c r="N8" s="36">
        <f t="shared" si="1"/>
        <v>913.54</v>
      </c>
      <c r="O8" s="37">
        <v>107.58</v>
      </c>
      <c r="P8" s="29">
        <v>108.11</v>
      </c>
      <c r="Q8" s="278">
        <v>555.52</v>
      </c>
      <c r="R8" s="278"/>
      <c r="S8" s="278">
        <v>161.30000000000001</v>
      </c>
      <c r="T8" s="284"/>
      <c r="U8" s="36">
        <f t="shared" si="2"/>
        <v>932.51</v>
      </c>
      <c r="V8" s="285">
        <v>126</v>
      </c>
      <c r="W8" s="283"/>
      <c r="X8" s="269">
        <v>89.804777060000006</v>
      </c>
      <c r="Y8" s="270">
        <v>89.804777060000006</v>
      </c>
      <c r="Z8" s="275">
        <v>177.94231250000001</v>
      </c>
      <c r="AA8" s="270">
        <v>177.94231250000001</v>
      </c>
      <c r="AB8" s="148">
        <v>543.37</v>
      </c>
      <c r="AC8" s="36">
        <f t="shared" si="3"/>
        <v>1078.8641791200002</v>
      </c>
    </row>
    <row r="9" spans="2:29">
      <c r="B9" s="24" t="s">
        <v>25</v>
      </c>
      <c r="C9" s="25">
        <v>3.82</v>
      </c>
      <c r="D9" s="26">
        <v>0.76</v>
      </c>
      <c r="E9" s="39" t="s">
        <v>11</v>
      </c>
      <c r="F9" s="40" t="s">
        <v>11</v>
      </c>
      <c r="G9" s="40" t="s">
        <v>11</v>
      </c>
      <c r="H9" s="41" t="s">
        <v>11</v>
      </c>
      <c r="I9" s="32">
        <f t="shared" si="0"/>
        <v>0</v>
      </c>
      <c r="J9" s="39" t="s">
        <v>11</v>
      </c>
      <c r="K9" s="40" t="s">
        <v>11</v>
      </c>
      <c r="L9" s="29">
        <v>9.06</v>
      </c>
      <c r="M9" s="41" t="s">
        <v>11</v>
      </c>
      <c r="N9" s="36">
        <f t="shared" si="1"/>
        <v>9.06</v>
      </c>
      <c r="O9" s="37">
        <v>11.64</v>
      </c>
      <c r="P9" s="29">
        <v>11.32</v>
      </c>
      <c r="Q9" s="278">
        <v>5.63</v>
      </c>
      <c r="R9" s="278"/>
      <c r="S9" s="278">
        <v>25.67</v>
      </c>
      <c r="T9" s="284"/>
      <c r="U9" s="36">
        <f t="shared" si="2"/>
        <v>54.260000000000005</v>
      </c>
      <c r="V9" s="285">
        <v>16.059999999999999</v>
      </c>
      <c r="W9" s="283"/>
      <c r="X9" s="269">
        <v>4.8284229999999999</v>
      </c>
      <c r="Y9" s="270">
        <v>4.8284229999999999</v>
      </c>
      <c r="Z9" s="275">
        <v>4</v>
      </c>
      <c r="AA9" s="270">
        <v>4</v>
      </c>
      <c r="AB9" s="148">
        <v>2.2999999999999998</v>
      </c>
      <c r="AC9" s="36">
        <f t="shared" si="3"/>
        <v>19.956846000000002</v>
      </c>
    </row>
    <row r="10" spans="2:29">
      <c r="B10" s="24" t="s">
        <v>26</v>
      </c>
      <c r="C10" s="25">
        <v>22.29</v>
      </c>
      <c r="D10" s="26">
        <v>2.0299999999999998</v>
      </c>
      <c r="E10" s="37">
        <v>10.63</v>
      </c>
      <c r="F10" s="29">
        <v>4.62</v>
      </c>
      <c r="G10" s="29">
        <v>4.88</v>
      </c>
      <c r="H10" s="38">
        <v>35.56</v>
      </c>
      <c r="I10" s="32">
        <f t="shared" si="0"/>
        <v>55.69</v>
      </c>
      <c r="J10" s="37">
        <v>4.3</v>
      </c>
      <c r="K10" s="29">
        <v>3.24</v>
      </c>
      <c r="L10" s="29">
        <v>11.1</v>
      </c>
      <c r="M10" s="38">
        <v>9.3800000000000008</v>
      </c>
      <c r="N10" s="36">
        <f t="shared" si="1"/>
        <v>28.020000000000003</v>
      </c>
      <c r="O10" s="37">
        <v>10.16</v>
      </c>
      <c r="P10" s="29">
        <v>14.95</v>
      </c>
      <c r="Q10" s="278">
        <v>3.62</v>
      </c>
      <c r="R10" s="278"/>
      <c r="S10" s="278">
        <v>3.75</v>
      </c>
      <c r="T10" s="284"/>
      <c r="U10" s="36">
        <f t="shared" si="2"/>
        <v>32.480000000000004</v>
      </c>
      <c r="V10" s="285">
        <v>1.57</v>
      </c>
      <c r="W10" s="283"/>
      <c r="X10" s="269">
        <v>1.7099800000000001</v>
      </c>
      <c r="Y10" s="270">
        <v>1.7099800000000001</v>
      </c>
      <c r="Z10" s="275">
        <v>2.3614999999999999</v>
      </c>
      <c r="AA10" s="270">
        <v>2.3614999999999999</v>
      </c>
      <c r="AB10" s="148">
        <v>92.71</v>
      </c>
      <c r="AC10" s="36">
        <f t="shared" si="3"/>
        <v>100.85296</v>
      </c>
    </row>
    <row r="11" spans="2:29">
      <c r="B11" s="24" t="s">
        <v>27</v>
      </c>
      <c r="C11" s="25">
        <v>0.51</v>
      </c>
      <c r="D11" s="26">
        <v>12.81</v>
      </c>
      <c r="E11" s="37">
        <v>2.81</v>
      </c>
      <c r="F11" s="29">
        <v>6.96</v>
      </c>
      <c r="G11" s="29">
        <v>7.74</v>
      </c>
      <c r="H11" s="38">
        <v>8.91</v>
      </c>
      <c r="I11" s="32">
        <f t="shared" si="0"/>
        <v>26.419999999999998</v>
      </c>
      <c r="J11" s="37">
        <v>0.7</v>
      </c>
      <c r="K11" s="29">
        <v>0.1</v>
      </c>
      <c r="L11" s="29">
        <v>0.23</v>
      </c>
      <c r="M11" s="38">
        <v>9.56</v>
      </c>
      <c r="N11" s="36">
        <f t="shared" si="1"/>
        <v>10.59</v>
      </c>
      <c r="O11" s="37">
        <v>0.14000000000000001</v>
      </c>
      <c r="P11" s="29">
        <v>0.2</v>
      </c>
      <c r="Q11" s="278">
        <v>2.14</v>
      </c>
      <c r="R11" s="278"/>
      <c r="S11" s="278">
        <v>0.44</v>
      </c>
      <c r="T11" s="284"/>
      <c r="U11" s="36">
        <f t="shared" si="2"/>
        <v>2.92</v>
      </c>
      <c r="V11" s="285">
        <v>4.8899999999999997</v>
      </c>
      <c r="W11" s="283"/>
      <c r="X11" s="269">
        <v>4.2037125</v>
      </c>
      <c r="Y11" s="270">
        <v>4.2037125</v>
      </c>
      <c r="Z11" s="275">
        <v>2.5152628899999998</v>
      </c>
      <c r="AA11" s="270">
        <v>2.5152628899999998</v>
      </c>
      <c r="AB11" s="148">
        <v>2.06</v>
      </c>
      <c r="AC11" s="36">
        <f t="shared" si="3"/>
        <v>15.497950779999998</v>
      </c>
    </row>
    <row r="12" spans="2:29">
      <c r="B12" s="24" t="s">
        <v>28</v>
      </c>
      <c r="C12" s="25">
        <v>0.21</v>
      </c>
      <c r="D12" s="26">
        <v>0.06</v>
      </c>
      <c r="E12" s="37">
        <v>0.01</v>
      </c>
      <c r="F12" s="29">
        <v>1.01</v>
      </c>
      <c r="G12" s="29">
        <v>39.24</v>
      </c>
      <c r="H12" s="38">
        <v>1</v>
      </c>
      <c r="I12" s="32">
        <f t="shared" si="0"/>
        <v>41.260000000000005</v>
      </c>
      <c r="J12" s="37">
        <v>1.01</v>
      </c>
      <c r="K12" s="29">
        <v>0.01</v>
      </c>
      <c r="L12" s="29">
        <v>0.13</v>
      </c>
      <c r="M12" s="38">
        <v>0.17</v>
      </c>
      <c r="N12" s="36">
        <f t="shared" si="1"/>
        <v>1.3199999999999998</v>
      </c>
      <c r="O12" s="39" t="s">
        <v>11</v>
      </c>
      <c r="P12" s="29">
        <v>0.41</v>
      </c>
      <c r="Q12" s="278">
        <v>0.05</v>
      </c>
      <c r="R12" s="278"/>
      <c r="S12" s="278">
        <v>0</v>
      </c>
      <c r="T12" s="284"/>
      <c r="U12" s="36">
        <f t="shared" si="2"/>
        <v>0.45999999999999996</v>
      </c>
      <c r="V12" s="282" t="s">
        <v>11</v>
      </c>
      <c r="W12" s="283"/>
      <c r="X12" s="269">
        <v>1.2077599999999999</v>
      </c>
      <c r="Y12" s="270">
        <v>1.2077599999999999</v>
      </c>
      <c r="Z12" s="275">
        <v>0.29997499999999999</v>
      </c>
      <c r="AA12" s="270">
        <v>0.29997499999999999</v>
      </c>
      <c r="AB12" s="148">
        <v>0.3</v>
      </c>
      <c r="AC12" s="36">
        <f t="shared" si="3"/>
        <v>3.3154699999999995</v>
      </c>
    </row>
    <row r="13" spans="2:29">
      <c r="B13" s="24" t="s">
        <v>29</v>
      </c>
      <c r="C13" s="25">
        <v>4.46</v>
      </c>
      <c r="D13" s="26">
        <v>3.36</v>
      </c>
      <c r="E13" s="37">
        <v>5.95</v>
      </c>
      <c r="F13" s="29">
        <v>1.79</v>
      </c>
      <c r="G13" s="29">
        <v>5.84</v>
      </c>
      <c r="H13" s="38">
        <v>2.44</v>
      </c>
      <c r="I13" s="32">
        <f t="shared" si="0"/>
        <v>16.02</v>
      </c>
      <c r="J13" s="37">
        <v>0.83</v>
      </c>
      <c r="K13" s="29">
        <v>73.39</v>
      </c>
      <c r="L13" s="29">
        <v>0.57999999999999996</v>
      </c>
      <c r="M13" s="38">
        <v>137.52000000000001</v>
      </c>
      <c r="N13" s="36">
        <f t="shared" si="1"/>
        <v>212.32</v>
      </c>
      <c r="O13" s="37">
        <v>70.150000000000006</v>
      </c>
      <c r="P13" s="29">
        <v>12.84</v>
      </c>
      <c r="Q13" s="278">
        <v>18.649999999999999</v>
      </c>
      <c r="R13" s="278"/>
      <c r="S13" s="278">
        <v>23.72</v>
      </c>
      <c r="T13" s="284"/>
      <c r="U13" s="36">
        <f t="shared" si="2"/>
        <v>125.36000000000001</v>
      </c>
      <c r="V13" s="285">
        <v>1.1000000000000001</v>
      </c>
      <c r="W13" s="283"/>
      <c r="X13" s="269">
        <v>6.3817360000000001</v>
      </c>
      <c r="Y13" s="270">
        <v>6.3817360000000001</v>
      </c>
      <c r="Z13" s="275">
        <v>26.342852600000001</v>
      </c>
      <c r="AA13" s="270">
        <v>26.342852600000001</v>
      </c>
      <c r="AB13" s="148">
        <v>5.0999999999999996</v>
      </c>
      <c r="AC13" s="36">
        <f t="shared" si="3"/>
        <v>70.549177200000003</v>
      </c>
    </row>
    <row r="14" spans="2:29">
      <c r="B14" s="24" t="s">
        <v>30</v>
      </c>
      <c r="C14" s="25">
        <v>357.56</v>
      </c>
      <c r="D14" s="26">
        <v>858.12</v>
      </c>
      <c r="E14" s="37">
        <v>345.28</v>
      </c>
      <c r="F14" s="29">
        <v>723.14</v>
      </c>
      <c r="G14" s="29">
        <v>1073.83</v>
      </c>
      <c r="H14" s="38">
        <v>566.05999999999995</v>
      </c>
      <c r="I14" s="32">
        <f t="shared" si="0"/>
        <v>2708.31</v>
      </c>
      <c r="J14" s="37">
        <v>763.49</v>
      </c>
      <c r="K14" s="29">
        <v>46.54</v>
      </c>
      <c r="L14" s="29">
        <v>35.15</v>
      </c>
      <c r="M14" s="38">
        <v>13.71</v>
      </c>
      <c r="N14" s="36">
        <f t="shared" si="1"/>
        <v>858.89</v>
      </c>
      <c r="O14" s="37">
        <v>42.57</v>
      </c>
      <c r="P14" s="29">
        <v>1.08</v>
      </c>
      <c r="Q14" s="278">
        <v>36.56</v>
      </c>
      <c r="R14" s="278"/>
      <c r="S14" s="278">
        <v>15.13</v>
      </c>
      <c r="T14" s="284"/>
      <c r="U14" s="36">
        <f t="shared" si="2"/>
        <v>95.34</v>
      </c>
      <c r="V14" s="285">
        <v>88.65</v>
      </c>
      <c r="W14" s="283"/>
      <c r="X14" s="269">
        <v>57.309368319999997</v>
      </c>
      <c r="Y14" s="270">
        <v>57.309368319999997</v>
      </c>
      <c r="Z14" s="275">
        <v>49.910939200000001</v>
      </c>
      <c r="AA14" s="270">
        <v>49.910939200000001</v>
      </c>
      <c r="AB14" s="148">
        <v>122.68</v>
      </c>
      <c r="AC14" s="36">
        <f t="shared" si="3"/>
        <v>337.12061503999996</v>
      </c>
    </row>
    <row r="15" spans="2:29">
      <c r="B15" s="24" t="s">
        <v>31</v>
      </c>
      <c r="C15" s="27" t="s">
        <v>11</v>
      </c>
      <c r="D15" s="28" t="s">
        <v>11</v>
      </c>
      <c r="E15" s="37">
        <v>0.45</v>
      </c>
      <c r="F15" s="40" t="s">
        <v>11</v>
      </c>
      <c r="G15" s="29">
        <v>0.1</v>
      </c>
      <c r="H15" s="41" t="s">
        <v>11</v>
      </c>
      <c r="I15" s="32">
        <f t="shared" si="0"/>
        <v>0.55000000000000004</v>
      </c>
      <c r="J15" s="39" t="s">
        <v>11</v>
      </c>
      <c r="K15" s="40" t="s">
        <v>11</v>
      </c>
      <c r="L15" s="40" t="s">
        <v>11</v>
      </c>
      <c r="M15" s="38">
        <v>0.01</v>
      </c>
      <c r="N15" s="36">
        <f t="shared" si="1"/>
        <v>0.01</v>
      </c>
      <c r="O15" s="39" t="s">
        <v>11</v>
      </c>
      <c r="P15" s="29">
        <v>3</v>
      </c>
      <c r="Q15" s="278">
        <v>1</v>
      </c>
      <c r="R15" s="278"/>
      <c r="S15" s="278">
        <v>2</v>
      </c>
      <c r="T15" s="284"/>
      <c r="U15" s="36">
        <f t="shared" si="2"/>
        <v>6</v>
      </c>
      <c r="V15" s="285">
        <v>1</v>
      </c>
      <c r="W15" s="283"/>
      <c r="X15" s="269">
        <v>0</v>
      </c>
      <c r="Y15" s="270">
        <v>0</v>
      </c>
      <c r="Z15" s="275">
        <v>0</v>
      </c>
      <c r="AA15" s="270">
        <v>0</v>
      </c>
      <c r="AB15" s="148">
        <v>99.43</v>
      </c>
      <c r="AC15" s="36">
        <f t="shared" si="3"/>
        <v>99.43</v>
      </c>
    </row>
    <row r="16" spans="2:29">
      <c r="B16" s="24" t="s">
        <v>32</v>
      </c>
      <c r="C16" s="25">
        <v>10</v>
      </c>
      <c r="D16" s="26">
        <v>16.7</v>
      </c>
      <c r="E16" s="37">
        <v>2.5</v>
      </c>
      <c r="F16" s="29">
        <v>2.57</v>
      </c>
      <c r="G16" s="29">
        <v>1.65</v>
      </c>
      <c r="H16" s="38">
        <v>3.25</v>
      </c>
      <c r="I16" s="32">
        <f t="shared" si="0"/>
        <v>9.9700000000000006</v>
      </c>
      <c r="J16" s="37">
        <v>1.4</v>
      </c>
      <c r="K16" s="29">
        <v>5.75</v>
      </c>
      <c r="L16" s="29">
        <v>2.02</v>
      </c>
      <c r="M16" s="38">
        <v>3.61</v>
      </c>
      <c r="N16" s="36">
        <f t="shared" si="1"/>
        <v>12.78</v>
      </c>
      <c r="O16" s="37">
        <v>1.02</v>
      </c>
      <c r="P16" s="29">
        <v>0.63</v>
      </c>
      <c r="Q16" s="278">
        <v>0.03</v>
      </c>
      <c r="R16" s="278"/>
      <c r="S16" s="278">
        <v>0.04</v>
      </c>
      <c r="T16" s="284"/>
      <c r="U16" s="36">
        <f t="shared" si="2"/>
        <v>1.72</v>
      </c>
      <c r="V16" s="285">
        <v>0.49</v>
      </c>
      <c r="W16" s="283"/>
      <c r="X16" s="269">
        <v>6.2799313300000001</v>
      </c>
      <c r="Y16" s="270">
        <v>6.2799313300000001</v>
      </c>
      <c r="Z16" s="275">
        <v>1.249636</v>
      </c>
      <c r="AA16" s="270">
        <v>1.249636</v>
      </c>
      <c r="AB16" s="148">
        <v>8.4499999999999993</v>
      </c>
      <c r="AC16" s="36">
        <f t="shared" si="3"/>
        <v>23.509134660000001</v>
      </c>
    </row>
    <row r="17" spans="1:29">
      <c r="B17" s="24" t="s">
        <v>33</v>
      </c>
      <c r="C17" s="25">
        <v>0.17</v>
      </c>
      <c r="D17" s="26">
        <v>2.36</v>
      </c>
      <c r="E17" s="37">
        <v>0.06</v>
      </c>
      <c r="F17" s="40" t="s">
        <v>11</v>
      </c>
      <c r="G17" s="29">
        <v>0.03</v>
      </c>
      <c r="H17" s="41" t="s">
        <v>11</v>
      </c>
      <c r="I17" s="32">
        <f t="shared" si="0"/>
        <v>0.09</v>
      </c>
      <c r="J17" s="39" t="s">
        <v>11</v>
      </c>
      <c r="K17" s="40" t="s">
        <v>11</v>
      </c>
      <c r="L17" s="29">
        <v>0.15</v>
      </c>
      <c r="M17" s="38">
        <v>0.8</v>
      </c>
      <c r="N17" s="36">
        <f t="shared" si="1"/>
        <v>0.95000000000000007</v>
      </c>
      <c r="O17" s="37">
        <v>0.2</v>
      </c>
      <c r="P17" s="40" t="s">
        <v>11</v>
      </c>
      <c r="Q17" s="291" t="s">
        <v>11</v>
      </c>
      <c r="R17" s="278"/>
      <c r="S17" s="278">
        <v>0.6</v>
      </c>
      <c r="T17" s="284"/>
      <c r="U17" s="36">
        <f t="shared" si="2"/>
        <v>0.8</v>
      </c>
      <c r="V17" s="285">
        <v>1.31</v>
      </c>
      <c r="W17" s="283"/>
      <c r="X17" s="269">
        <v>9.2999999999999999E-2</v>
      </c>
      <c r="Y17" s="270">
        <v>9.2999999999999999E-2</v>
      </c>
      <c r="Z17" s="275">
        <v>0.78</v>
      </c>
      <c r="AA17" s="270">
        <v>0.78</v>
      </c>
      <c r="AB17" s="148">
        <v>0.48</v>
      </c>
      <c r="AC17" s="36">
        <f t="shared" si="3"/>
        <v>2.226</v>
      </c>
    </row>
    <row r="18" spans="1:29">
      <c r="B18" s="24" t="s">
        <v>34</v>
      </c>
      <c r="C18" s="25">
        <v>1.62</v>
      </c>
      <c r="D18" s="26">
        <v>53.65</v>
      </c>
      <c r="E18" s="37">
        <v>201.14</v>
      </c>
      <c r="F18" s="29">
        <v>3.83</v>
      </c>
      <c r="G18" s="29">
        <v>3.16</v>
      </c>
      <c r="H18" s="38">
        <v>0.05</v>
      </c>
      <c r="I18" s="32">
        <f t="shared" si="0"/>
        <v>208.18</v>
      </c>
      <c r="J18" s="37">
        <v>9.4700000000000006</v>
      </c>
      <c r="K18" s="29">
        <v>4.8600000000000003</v>
      </c>
      <c r="L18" s="29">
        <v>2.21</v>
      </c>
      <c r="M18" s="38">
        <v>13.22</v>
      </c>
      <c r="N18" s="36">
        <f t="shared" si="1"/>
        <v>29.760000000000005</v>
      </c>
      <c r="O18" s="37">
        <v>20.83</v>
      </c>
      <c r="P18" s="29">
        <v>200.39</v>
      </c>
      <c r="Q18" s="278">
        <v>171.63</v>
      </c>
      <c r="R18" s="278"/>
      <c r="S18" s="278">
        <v>327.3</v>
      </c>
      <c r="T18" s="284"/>
      <c r="U18" s="36">
        <f t="shared" si="2"/>
        <v>720.15</v>
      </c>
      <c r="V18" s="285">
        <v>101.08</v>
      </c>
      <c r="W18" s="283"/>
      <c r="X18" s="269">
        <v>190.38555975999998</v>
      </c>
      <c r="Y18" s="270">
        <v>190.38555975999998</v>
      </c>
      <c r="Z18" s="275">
        <v>16.065034239999999</v>
      </c>
      <c r="AA18" s="270">
        <v>16.065034239999999</v>
      </c>
      <c r="AB18" s="148">
        <v>23.83</v>
      </c>
      <c r="AC18" s="36">
        <f t="shared" si="3"/>
        <v>436.73118799999992</v>
      </c>
    </row>
    <row r="19" spans="1:29">
      <c r="B19" s="24" t="s">
        <v>35</v>
      </c>
      <c r="C19" s="25">
        <v>72.59</v>
      </c>
      <c r="D19" s="26">
        <v>32.979999999999997</v>
      </c>
      <c r="E19" s="37">
        <v>104.07</v>
      </c>
      <c r="F19" s="29">
        <v>107.88</v>
      </c>
      <c r="G19" s="29">
        <v>365.1</v>
      </c>
      <c r="H19" s="38">
        <v>366.92</v>
      </c>
      <c r="I19" s="32">
        <f t="shared" si="0"/>
        <v>943.97</v>
      </c>
      <c r="J19" s="37">
        <v>118.36</v>
      </c>
      <c r="K19" s="29">
        <v>51.2</v>
      </c>
      <c r="L19" s="29">
        <v>162.41999999999999</v>
      </c>
      <c r="M19" s="38">
        <v>91.72</v>
      </c>
      <c r="N19" s="36">
        <f t="shared" si="1"/>
        <v>423.70000000000005</v>
      </c>
      <c r="O19" s="37">
        <v>77.77</v>
      </c>
      <c r="P19" s="29">
        <v>89.42</v>
      </c>
      <c r="Q19" s="278">
        <v>68.25</v>
      </c>
      <c r="R19" s="278"/>
      <c r="S19" s="278">
        <v>67.209999999999994</v>
      </c>
      <c r="T19" s="284"/>
      <c r="U19" s="36">
        <f t="shared" si="2"/>
        <v>302.64999999999998</v>
      </c>
      <c r="V19" s="285">
        <v>79.319999999999993</v>
      </c>
      <c r="W19" s="283"/>
      <c r="X19" s="269">
        <v>141.4152005</v>
      </c>
      <c r="Y19" s="270">
        <v>141.4152005</v>
      </c>
      <c r="Z19" s="275">
        <v>442.89714587000003</v>
      </c>
      <c r="AA19" s="270">
        <v>442.89714587000003</v>
      </c>
      <c r="AB19" s="148">
        <v>317.82</v>
      </c>
      <c r="AC19" s="36">
        <f t="shared" si="3"/>
        <v>1486.4446927399999</v>
      </c>
    </row>
    <row r="20" spans="1:29">
      <c r="B20" s="24" t="s">
        <v>36</v>
      </c>
      <c r="C20" s="25">
        <v>105.63</v>
      </c>
      <c r="D20" s="26">
        <v>19.22</v>
      </c>
      <c r="E20" s="37">
        <v>32.36</v>
      </c>
      <c r="F20" s="29">
        <v>53.58</v>
      </c>
      <c r="G20" s="29">
        <v>110.49</v>
      </c>
      <c r="H20" s="38">
        <v>354.88</v>
      </c>
      <c r="I20" s="32">
        <f t="shared" si="0"/>
        <v>551.30999999999995</v>
      </c>
      <c r="J20" s="37">
        <v>6.29</v>
      </c>
      <c r="K20" s="29">
        <v>12.83</v>
      </c>
      <c r="L20" s="29">
        <v>65.64</v>
      </c>
      <c r="M20" s="38">
        <v>115.71</v>
      </c>
      <c r="N20" s="36">
        <f t="shared" si="1"/>
        <v>200.47</v>
      </c>
      <c r="O20" s="37">
        <v>55.05</v>
      </c>
      <c r="P20" s="29">
        <v>119.75</v>
      </c>
      <c r="Q20" s="278">
        <v>36.549999999999997</v>
      </c>
      <c r="R20" s="278"/>
      <c r="S20" s="278">
        <v>87.56</v>
      </c>
      <c r="T20" s="284"/>
      <c r="U20" s="36">
        <f t="shared" si="2"/>
        <v>298.91000000000003</v>
      </c>
      <c r="V20" s="285">
        <v>146.05000000000001</v>
      </c>
      <c r="W20" s="283"/>
      <c r="X20" s="269">
        <v>145.56340407999997</v>
      </c>
      <c r="Y20" s="270">
        <v>145.56340407999997</v>
      </c>
      <c r="Z20" s="275">
        <v>586.97361917000001</v>
      </c>
      <c r="AA20" s="270">
        <v>586.97361917000001</v>
      </c>
      <c r="AB20" s="148">
        <v>216.45</v>
      </c>
      <c r="AC20" s="36">
        <f t="shared" si="3"/>
        <v>1681.5240464999999</v>
      </c>
    </row>
    <row r="21" spans="1:29">
      <c r="B21" s="24" t="s">
        <v>37</v>
      </c>
      <c r="C21" s="25">
        <v>0.08</v>
      </c>
      <c r="D21" s="28" t="s">
        <v>11</v>
      </c>
      <c r="E21" s="37">
        <v>0.56999999999999995</v>
      </c>
      <c r="F21" s="29">
        <v>0.53</v>
      </c>
      <c r="G21" s="29">
        <v>1.34</v>
      </c>
      <c r="H21" s="38">
        <v>8.83</v>
      </c>
      <c r="I21" s="32">
        <f t="shared" si="0"/>
        <v>11.27</v>
      </c>
      <c r="J21" s="39" t="s">
        <v>11</v>
      </c>
      <c r="K21" s="40" t="s">
        <v>11</v>
      </c>
      <c r="L21" s="29">
        <v>1.1499999999999999</v>
      </c>
      <c r="M21" s="41" t="s">
        <v>11</v>
      </c>
      <c r="N21" s="36">
        <f t="shared" si="1"/>
        <v>1.1499999999999999</v>
      </c>
      <c r="O21" s="37">
        <v>0.75</v>
      </c>
      <c r="P21" s="40" t="s">
        <v>11</v>
      </c>
      <c r="Q21" s="291" t="s">
        <v>11</v>
      </c>
      <c r="R21" s="278"/>
      <c r="S21" s="291" t="s">
        <v>11</v>
      </c>
      <c r="T21" s="284"/>
      <c r="U21" s="36">
        <f t="shared" si="2"/>
        <v>0.75</v>
      </c>
      <c r="V21" s="282" t="s">
        <v>11</v>
      </c>
      <c r="W21" s="283"/>
      <c r="X21" s="269">
        <v>0.17377506000000001</v>
      </c>
      <c r="Y21" s="276">
        <v>0.17377506000000001</v>
      </c>
      <c r="Z21" s="269">
        <v>0</v>
      </c>
      <c r="AA21" s="270">
        <v>0</v>
      </c>
      <c r="AB21" s="148">
        <v>0.03</v>
      </c>
      <c r="AC21" s="36">
        <f t="shared" si="3"/>
        <v>0.37755011999999999</v>
      </c>
    </row>
    <row r="22" spans="1:29">
      <c r="B22" s="24" t="s">
        <v>38</v>
      </c>
      <c r="C22" s="25">
        <v>180.31</v>
      </c>
      <c r="D22" s="26">
        <v>355.47</v>
      </c>
      <c r="E22" s="37">
        <v>135.68</v>
      </c>
      <c r="F22" s="29">
        <v>61.66</v>
      </c>
      <c r="G22" s="29">
        <v>27.07</v>
      </c>
      <c r="H22" s="38">
        <v>769.92</v>
      </c>
      <c r="I22" s="32">
        <f t="shared" si="0"/>
        <v>994.32999999999993</v>
      </c>
      <c r="J22" s="37">
        <v>336.87</v>
      </c>
      <c r="K22" s="29">
        <v>138.4</v>
      </c>
      <c r="L22" s="29">
        <v>369.49</v>
      </c>
      <c r="M22" s="38">
        <v>93.37</v>
      </c>
      <c r="N22" s="36">
        <f t="shared" si="1"/>
        <v>938.13</v>
      </c>
      <c r="O22" s="37">
        <v>13.44</v>
      </c>
      <c r="P22" s="29">
        <v>118.71</v>
      </c>
      <c r="Q22" s="278">
        <v>244.8</v>
      </c>
      <c r="R22" s="278"/>
      <c r="S22" s="278">
        <v>554.25</v>
      </c>
      <c r="T22" s="284"/>
      <c r="U22" s="36">
        <f t="shared" si="2"/>
        <v>931.2</v>
      </c>
      <c r="V22" s="285">
        <v>145.78</v>
      </c>
      <c r="W22" s="283"/>
      <c r="X22" s="269">
        <v>174.1775749</v>
      </c>
      <c r="Y22" s="276">
        <v>174.1775749</v>
      </c>
      <c r="Z22" s="269">
        <v>33.631394059999998</v>
      </c>
      <c r="AA22" s="270">
        <v>33.631394059999998</v>
      </c>
      <c r="AB22" s="148">
        <v>191.01</v>
      </c>
      <c r="AC22" s="36">
        <f t="shared" si="3"/>
        <v>606.62793792000002</v>
      </c>
    </row>
    <row r="23" spans="1:29">
      <c r="B23" s="24" t="s">
        <v>39</v>
      </c>
      <c r="C23" s="27" t="s">
        <v>11</v>
      </c>
      <c r="D23" s="28" t="s">
        <v>11</v>
      </c>
      <c r="E23" s="39" t="s">
        <v>11</v>
      </c>
      <c r="F23" s="40" t="s">
        <v>11</v>
      </c>
      <c r="G23" s="40" t="s">
        <v>11</v>
      </c>
      <c r="H23" s="41" t="s">
        <v>11</v>
      </c>
      <c r="I23" s="32">
        <f t="shared" si="0"/>
        <v>0</v>
      </c>
      <c r="J23" s="39" t="s">
        <v>11</v>
      </c>
      <c r="K23" s="40" t="s">
        <v>11</v>
      </c>
      <c r="L23" s="40" t="s">
        <v>11</v>
      </c>
      <c r="M23" s="41" t="s">
        <v>11</v>
      </c>
      <c r="N23" s="36">
        <f t="shared" si="1"/>
        <v>0</v>
      </c>
      <c r="O23" s="39" t="s">
        <v>11</v>
      </c>
      <c r="P23" s="40" t="s">
        <v>11</v>
      </c>
      <c r="Q23" s="291" t="s">
        <v>11</v>
      </c>
      <c r="R23" s="278"/>
      <c r="S23" s="291" t="s">
        <v>11</v>
      </c>
      <c r="T23" s="284"/>
      <c r="U23" s="36">
        <f t="shared" si="2"/>
        <v>0</v>
      </c>
      <c r="V23" s="282" t="s">
        <v>11</v>
      </c>
      <c r="W23" s="283"/>
      <c r="X23" s="269">
        <v>0</v>
      </c>
      <c r="Y23" s="276">
        <v>0</v>
      </c>
      <c r="Z23" s="269">
        <v>0</v>
      </c>
      <c r="AA23" s="270">
        <v>0</v>
      </c>
      <c r="AB23" s="148">
        <v>0.52</v>
      </c>
      <c r="AC23" s="36">
        <f t="shared" si="3"/>
        <v>0.52</v>
      </c>
    </row>
    <row r="24" spans="1:29">
      <c r="B24" s="24" t="s">
        <v>40</v>
      </c>
      <c r="C24" s="25">
        <v>86.94</v>
      </c>
      <c r="D24" s="26">
        <v>157.32</v>
      </c>
      <c r="E24" s="37">
        <v>169.35</v>
      </c>
      <c r="F24" s="29">
        <v>68.11</v>
      </c>
      <c r="G24" s="29">
        <v>46.43</v>
      </c>
      <c r="H24" s="38">
        <v>101.72</v>
      </c>
      <c r="I24" s="32">
        <f t="shared" si="0"/>
        <v>385.61</v>
      </c>
      <c r="J24" s="37">
        <v>28.54</v>
      </c>
      <c r="K24" s="29">
        <v>91.57</v>
      </c>
      <c r="L24" s="29">
        <v>6.66</v>
      </c>
      <c r="M24" s="38">
        <v>40.770000000000003</v>
      </c>
      <c r="N24" s="36">
        <f t="shared" si="1"/>
        <v>167.54</v>
      </c>
      <c r="O24" s="37">
        <v>55.08</v>
      </c>
      <c r="P24" s="29">
        <v>12.37</v>
      </c>
      <c r="Q24" s="278">
        <v>18.95</v>
      </c>
      <c r="R24" s="278"/>
      <c r="S24" s="278">
        <v>38.520000000000003</v>
      </c>
      <c r="T24" s="284"/>
      <c r="U24" s="36">
        <f t="shared" si="2"/>
        <v>124.92000000000002</v>
      </c>
      <c r="V24" s="285">
        <v>18.72</v>
      </c>
      <c r="W24" s="283"/>
      <c r="X24" s="269">
        <v>12.525252099999999</v>
      </c>
      <c r="Y24" s="276">
        <v>12.525252099999999</v>
      </c>
      <c r="Z24" s="269">
        <v>11.447314790000002</v>
      </c>
      <c r="AA24" s="270">
        <v>11.447314790000002</v>
      </c>
      <c r="AB24" s="148">
        <v>12.96</v>
      </c>
      <c r="AC24" s="36">
        <f t="shared" si="3"/>
        <v>60.90513378</v>
      </c>
    </row>
    <row r="25" spans="1:29">
      <c r="B25" s="24" t="s">
        <v>41</v>
      </c>
      <c r="C25" s="25">
        <v>0.13</v>
      </c>
      <c r="D25" s="26">
        <v>0.55000000000000004</v>
      </c>
      <c r="E25" s="37">
        <v>0.3</v>
      </c>
      <c r="F25" s="29">
        <v>1.64</v>
      </c>
      <c r="G25" s="40" t="s">
        <v>11</v>
      </c>
      <c r="H25" s="38">
        <v>0.53</v>
      </c>
      <c r="I25" s="32">
        <f t="shared" si="0"/>
        <v>2.4699999999999998</v>
      </c>
      <c r="J25" s="37">
        <v>2.1</v>
      </c>
      <c r="K25" s="29">
        <v>0.24</v>
      </c>
      <c r="L25" s="29">
        <v>6.11</v>
      </c>
      <c r="M25" s="38">
        <v>1.55</v>
      </c>
      <c r="N25" s="36">
        <f t="shared" si="1"/>
        <v>10</v>
      </c>
      <c r="O25" s="37">
        <v>0.86</v>
      </c>
      <c r="P25" s="40" t="s">
        <v>11</v>
      </c>
      <c r="Q25" s="278">
        <v>1.55</v>
      </c>
      <c r="R25" s="278"/>
      <c r="S25" s="278">
        <v>2.76</v>
      </c>
      <c r="T25" s="284"/>
      <c r="U25" s="36">
        <f t="shared" si="2"/>
        <v>5.17</v>
      </c>
      <c r="V25" s="285">
        <v>2.4300000000000002</v>
      </c>
      <c r="W25" s="283"/>
      <c r="X25" s="269">
        <v>0</v>
      </c>
      <c r="Y25" s="276">
        <v>0</v>
      </c>
      <c r="Z25" s="269">
        <v>0</v>
      </c>
      <c r="AA25" s="270">
        <v>0</v>
      </c>
      <c r="AB25" s="148">
        <v>0.55000000000000004</v>
      </c>
      <c r="AC25" s="36">
        <f t="shared" si="3"/>
        <v>0.55000000000000004</v>
      </c>
    </row>
    <row r="26" spans="1:29" ht="15.75" thickBot="1">
      <c r="B26" s="20" t="s">
        <v>42</v>
      </c>
      <c r="C26" s="155" t="s">
        <v>11</v>
      </c>
      <c r="D26" s="156" t="s">
        <v>11</v>
      </c>
      <c r="E26" s="157" t="s">
        <v>11</v>
      </c>
      <c r="F26" s="158" t="s">
        <v>11</v>
      </c>
      <c r="G26" s="158" t="s">
        <v>11</v>
      </c>
      <c r="H26" s="159" t="s">
        <v>11</v>
      </c>
      <c r="I26" s="32">
        <f t="shared" si="0"/>
        <v>0</v>
      </c>
      <c r="J26" s="157" t="s">
        <v>11</v>
      </c>
      <c r="K26" s="158" t="s">
        <v>11</v>
      </c>
      <c r="L26" s="142">
        <v>0.2</v>
      </c>
      <c r="M26" s="159" t="s">
        <v>11</v>
      </c>
      <c r="N26" s="36">
        <f t="shared" si="1"/>
        <v>0.2</v>
      </c>
      <c r="O26" s="157" t="s">
        <v>11</v>
      </c>
      <c r="P26" s="158" t="s">
        <v>11</v>
      </c>
      <c r="Q26" s="286" t="s">
        <v>11</v>
      </c>
      <c r="R26" s="287"/>
      <c r="S26" s="286" t="s">
        <v>11</v>
      </c>
      <c r="T26" s="288"/>
      <c r="U26" s="36">
        <f t="shared" si="2"/>
        <v>0</v>
      </c>
      <c r="V26" s="289" t="s">
        <v>11</v>
      </c>
      <c r="W26" s="290"/>
      <c r="X26" s="271">
        <v>0</v>
      </c>
      <c r="Y26" s="277">
        <v>0</v>
      </c>
      <c r="Z26" s="271">
        <v>0</v>
      </c>
      <c r="AA26" s="272">
        <v>0</v>
      </c>
      <c r="AB26" s="148">
        <v>0</v>
      </c>
      <c r="AC26" s="36">
        <f t="shared" si="3"/>
        <v>0</v>
      </c>
    </row>
    <row r="27" spans="1:29" s="167" customFormat="1" ht="15.75" thickBot="1">
      <c r="A27" s="160"/>
      <c r="B27" s="161" t="s">
        <v>43</v>
      </c>
      <c r="C27" s="162">
        <v>4418.75</v>
      </c>
      <c r="D27" s="163">
        <v>4681.3900000000003</v>
      </c>
      <c r="E27" s="164">
        <v>3904.55</v>
      </c>
      <c r="F27" s="162">
        <v>5803.89</v>
      </c>
      <c r="G27" s="162">
        <v>6542.58</v>
      </c>
      <c r="H27" s="163">
        <v>4499.74</v>
      </c>
      <c r="I27" s="165">
        <f t="shared" si="0"/>
        <v>20750.760000000002</v>
      </c>
      <c r="J27" s="164">
        <v>2671.59</v>
      </c>
      <c r="K27" s="162">
        <v>2666.36</v>
      </c>
      <c r="L27" s="162">
        <v>2748.1</v>
      </c>
      <c r="M27" s="163">
        <v>1556.95</v>
      </c>
      <c r="N27" s="166">
        <f t="shared" si="1"/>
        <v>9643.0000000000018</v>
      </c>
      <c r="O27" s="164">
        <v>710.97</v>
      </c>
      <c r="P27" s="162">
        <v>1042.17</v>
      </c>
      <c r="Q27" s="279">
        <v>1822.12</v>
      </c>
      <c r="R27" s="279"/>
      <c r="S27" s="279">
        <v>1548.88</v>
      </c>
      <c r="T27" s="280"/>
      <c r="U27" s="166">
        <f t="shared" si="2"/>
        <v>5124.1400000000003</v>
      </c>
      <c r="V27" s="273">
        <f>SUM(V6:W26)</f>
        <v>908.25999999999988</v>
      </c>
      <c r="W27" s="281">
        <v>1791.3447423800001</v>
      </c>
      <c r="X27" s="273">
        <f>X26+X25+X24+X23+X22+X21+X20+X19+X18+X17+X16+X15+X14+X13+X12+X11+X10+X9+X8+X7+X6</f>
        <v>1792.34453345</v>
      </c>
      <c r="Y27" s="274"/>
      <c r="Z27" s="273">
        <f>Z26+Z25+Z24+Z23+Z22+Z21+Z20+Z19+Z18+Z17+Z16+Z15+Z14+Z13+Z12+Z11+Z10+Z9+Z8+Z7+Z6</f>
        <v>4145.0953396499999</v>
      </c>
      <c r="AA27" s="274"/>
      <c r="AB27" s="246">
        <f>AB26+AB25+AB24+AB23+AB22+AB21+AB20+AB19+AB18+AB17+AB16+AB15+AB14+AB13+AB12+AB11+AB10+AB9+AB8+AB7+AB6</f>
        <v>5382.85</v>
      </c>
      <c r="AC27" s="246">
        <f>AB27+Z27+X27+V27</f>
        <v>12228.549873099999</v>
      </c>
    </row>
  </sheetData>
  <mergeCells count="121">
    <mergeCell ref="X6:Y6"/>
    <mergeCell ref="Q18:R18"/>
    <mergeCell ref="S18:T18"/>
    <mergeCell ref="V18:W18"/>
    <mergeCell ref="Q19:R19"/>
    <mergeCell ref="Q14:R14"/>
    <mergeCell ref="S14:T14"/>
    <mergeCell ref="V14:W14"/>
    <mergeCell ref="Q15:R15"/>
    <mergeCell ref="Q17:R17"/>
    <mergeCell ref="S17:T17"/>
    <mergeCell ref="V17:W17"/>
    <mergeCell ref="Q16:R16"/>
    <mergeCell ref="S16:T16"/>
    <mergeCell ref="V16:W16"/>
    <mergeCell ref="S19:T19"/>
    <mergeCell ref="V19:W19"/>
    <mergeCell ref="Q10:R10"/>
    <mergeCell ref="S10:T10"/>
    <mergeCell ref="V10:W10"/>
    <mergeCell ref="Q11:R11"/>
    <mergeCell ref="Q7:R7"/>
    <mergeCell ref="Q9:R9"/>
    <mergeCell ref="S9:T9"/>
    <mergeCell ref="R3:S3"/>
    <mergeCell ref="T3:V3"/>
    <mergeCell ref="B3:Q3"/>
    <mergeCell ref="W3:X3"/>
    <mergeCell ref="Q4:R4"/>
    <mergeCell ref="S4:T4"/>
    <mergeCell ref="V4:W4"/>
    <mergeCell ref="Q5:R5"/>
    <mergeCell ref="S5:T5"/>
    <mergeCell ref="V5:W5"/>
    <mergeCell ref="X5:Y5"/>
    <mergeCell ref="Q12:R12"/>
    <mergeCell ref="S12:T12"/>
    <mergeCell ref="V12:W12"/>
    <mergeCell ref="Q13:R13"/>
    <mergeCell ref="S13:T13"/>
    <mergeCell ref="V13:W13"/>
    <mergeCell ref="Q6:R6"/>
    <mergeCell ref="S6:T6"/>
    <mergeCell ref="V6:W6"/>
    <mergeCell ref="V9:W9"/>
    <mergeCell ref="S7:T7"/>
    <mergeCell ref="V7:W7"/>
    <mergeCell ref="Q8:R8"/>
    <mergeCell ref="S8:T8"/>
    <mergeCell ref="V8:W8"/>
    <mergeCell ref="S11:T11"/>
    <mergeCell ref="V11:W11"/>
    <mergeCell ref="V25:W25"/>
    <mergeCell ref="Q23:R23"/>
    <mergeCell ref="S23:T23"/>
    <mergeCell ref="S15:T15"/>
    <mergeCell ref="V15:W15"/>
    <mergeCell ref="S21:T21"/>
    <mergeCell ref="V21:W21"/>
    <mergeCell ref="Q22:R22"/>
    <mergeCell ref="S22:T22"/>
    <mergeCell ref="V22:W22"/>
    <mergeCell ref="S20:T20"/>
    <mergeCell ref="V20:W20"/>
    <mergeCell ref="Q21:R21"/>
    <mergeCell ref="X12:Y12"/>
    <mergeCell ref="X13:Y13"/>
    <mergeCell ref="X14:Y14"/>
    <mergeCell ref="X15:Y15"/>
    <mergeCell ref="X16:Y16"/>
    <mergeCell ref="X7:Y7"/>
    <mergeCell ref="X8:Y8"/>
    <mergeCell ref="X9:Y9"/>
    <mergeCell ref="X10:Y10"/>
    <mergeCell ref="X11:Y11"/>
    <mergeCell ref="X21:Y21"/>
    <mergeCell ref="X22:Y22"/>
    <mergeCell ref="X27:Y27"/>
    <mergeCell ref="X23:Y23"/>
    <mergeCell ref="X24:Y24"/>
    <mergeCell ref="X25:Y25"/>
    <mergeCell ref="X26:Y26"/>
    <mergeCell ref="X17:Y17"/>
    <mergeCell ref="Q20:R20"/>
    <mergeCell ref="X18:Y18"/>
    <mergeCell ref="X19:Y19"/>
    <mergeCell ref="X20:Y20"/>
    <mergeCell ref="Q27:R27"/>
    <mergeCell ref="S27:T27"/>
    <mergeCell ref="V27:W27"/>
    <mergeCell ref="V23:W23"/>
    <mergeCell ref="Q24:R24"/>
    <mergeCell ref="S24:T24"/>
    <mergeCell ref="V24:W24"/>
    <mergeCell ref="Q26:R26"/>
    <mergeCell ref="S26:T26"/>
    <mergeCell ref="V26:W26"/>
    <mergeCell ref="Q25:R25"/>
    <mergeCell ref="S25:T25"/>
    <mergeCell ref="Z10:AA10"/>
    <mergeCell ref="Z11:AA11"/>
    <mergeCell ref="Z12:AA12"/>
    <mergeCell ref="Z13:AA13"/>
    <mergeCell ref="Z14:AA14"/>
    <mergeCell ref="Z6:AA6"/>
    <mergeCell ref="Z7:AA7"/>
    <mergeCell ref="Z8:AA8"/>
    <mergeCell ref="Z9:AA9"/>
    <mergeCell ref="Z25:AA25"/>
    <mergeCell ref="Z26:AA26"/>
    <mergeCell ref="Z27:AA27"/>
    <mergeCell ref="Z20:AA20"/>
    <mergeCell ref="Z21:AA21"/>
    <mergeCell ref="Z22:AA22"/>
    <mergeCell ref="Z23:AA23"/>
    <mergeCell ref="Z24:AA24"/>
    <mergeCell ref="Z15:AA15"/>
    <mergeCell ref="Z16:AA16"/>
    <mergeCell ref="Z17:AA17"/>
    <mergeCell ref="Z18:AA18"/>
    <mergeCell ref="Z19:A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topLeftCell="B1" zoomScale="89" zoomScaleNormal="89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A5" sqref="A5"/>
    </sheetView>
  </sheetViews>
  <sheetFormatPr defaultRowHeight="15"/>
  <cols>
    <col min="2" max="2" width="22.7109375" bestFit="1" customWidth="1"/>
    <col min="3" max="7" width="10.5703125" bestFit="1" customWidth="1"/>
    <col min="8" max="8" width="11" style="30" customWidth="1"/>
    <col min="9" max="12" width="10.5703125" bestFit="1" customWidth="1"/>
    <col min="13" max="13" width="13.5703125" style="30" customWidth="1"/>
    <col min="14" max="14" width="9.5703125" bestFit="1" customWidth="1"/>
    <col min="15" max="16" width="10.5703125" bestFit="1" customWidth="1"/>
    <col min="18" max="18" width="6" customWidth="1"/>
    <col min="19" max="19" width="17.28515625" style="30" customWidth="1"/>
    <col min="20" max="20" width="4.5703125" customWidth="1"/>
    <col min="21" max="21" width="10" customWidth="1"/>
    <col min="22" max="22" width="12.85546875" style="48" customWidth="1"/>
    <col min="23" max="23" width="12.28515625" style="48" customWidth="1"/>
    <col min="24" max="24" width="9.140625" style="204"/>
    <col min="25" max="25" width="17.28515625" style="238" customWidth="1"/>
  </cols>
  <sheetData>
    <row r="1" spans="1:25" ht="15.75" thickBot="1"/>
    <row r="2" spans="1:25" ht="18" customHeight="1" thickTop="1">
      <c r="B2" s="293" t="s">
        <v>44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 t="s">
        <v>0</v>
      </c>
      <c r="S2" s="293"/>
      <c r="T2" s="293"/>
      <c r="U2" s="293" t="s">
        <v>0</v>
      </c>
      <c r="V2" s="293"/>
      <c r="Y2" s="237"/>
    </row>
    <row r="3" spans="1:25" s="68" customFormat="1">
      <c r="B3" s="324" t="s">
        <v>0</v>
      </c>
      <c r="C3" s="324">
        <v>2013</v>
      </c>
      <c r="D3" s="325">
        <v>2014</v>
      </c>
      <c r="E3" s="326" t="s">
        <v>0</v>
      </c>
      <c r="F3" s="326" t="s">
        <v>0</v>
      </c>
      <c r="G3" s="324" t="s">
        <v>0</v>
      </c>
      <c r="H3" s="197">
        <v>2014</v>
      </c>
      <c r="I3" s="325">
        <v>2015</v>
      </c>
      <c r="J3" s="326" t="s">
        <v>0</v>
      </c>
      <c r="K3" s="326" t="s">
        <v>0</v>
      </c>
      <c r="L3" s="324" t="s">
        <v>0</v>
      </c>
      <c r="M3" s="197">
        <v>2015</v>
      </c>
      <c r="N3" s="325">
        <v>2016</v>
      </c>
      <c r="O3" s="326" t="s">
        <v>0</v>
      </c>
      <c r="P3" s="326" t="s">
        <v>0</v>
      </c>
      <c r="Q3" s="327" t="s">
        <v>0</v>
      </c>
      <c r="R3" s="327"/>
      <c r="S3" s="197">
        <v>2016</v>
      </c>
      <c r="T3" s="318">
        <v>2017</v>
      </c>
      <c r="U3" s="318"/>
      <c r="V3" s="181">
        <v>2017</v>
      </c>
      <c r="W3" s="181">
        <v>2017</v>
      </c>
      <c r="X3" s="242">
        <v>2017</v>
      </c>
      <c r="Y3" s="197">
        <v>2017</v>
      </c>
    </row>
    <row r="4" spans="1:25" ht="15.75" thickBot="1">
      <c r="B4" s="42" t="s">
        <v>0</v>
      </c>
      <c r="C4" s="42" t="s">
        <v>2</v>
      </c>
      <c r="D4" s="43" t="s">
        <v>3</v>
      </c>
      <c r="E4" s="143" t="s">
        <v>4</v>
      </c>
      <c r="F4" s="143" t="s">
        <v>1</v>
      </c>
      <c r="G4" s="42" t="s">
        <v>2</v>
      </c>
      <c r="H4" s="47" t="s">
        <v>69</v>
      </c>
      <c r="I4" s="43" t="s">
        <v>3</v>
      </c>
      <c r="J4" s="143" t="s">
        <v>4</v>
      </c>
      <c r="K4" s="143" t="s">
        <v>1</v>
      </c>
      <c r="L4" s="42" t="s">
        <v>2</v>
      </c>
      <c r="M4" s="47" t="s">
        <v>69</v>
      </c>
      <c r="N4" s="43" t="s">
        <v>3</v>
      </c>
      <c r="O4" s="143" t="s">
        <v>4</v>
      </c>
      <c r="P4" s="143" t="s">
        <v>1</v>
      </c>
      <c r="Q4" s="319" t="s">
        <v>2</v>
      </c>
      <c r="R4" s="319"/>
      <c r="S4" s="47" t="s">
        <v>69</v>
      </c>
      <c r="T4" s="320" t="s">
        <v>3</v>
      </c>
      <c r="U4" s="320"/>
      <c r="V4" s="179" t="s">
        <v>4</v>
      </c>
      <c r="W4" s="179" t="s">
        <v>1</v>
      </c>
      <c r="X4" s="241" t="s">
        <v>2</v>
      </c>
      <c r="Y4" s="47" t="s">
        <v>69</v>
      </c>
    </row>
    <row r="5" spans="1:25" ht="15.75" thickBot="1">
      <c r="A5" s="168" t="s">
        <v>216</v>
      </c>
      <c r="B5" s="44" t="s">
        <v>45</v>
      </c>
      <c r="C5" s="49">
        <v>0</v>
      </c>
      <c r="D5" s="50">
        <v>0</v>
      </c>
      <c r="E5" s="145">
        <v>0</v>
      </c>
      <c r="F5" s="145">
        <v>0</v>
      </c>
      <c r="G5" s="51">
        <v>0</v>
      </c>
      <c r="H5" s="52">
        <f>SUM(D5:G5)</f>
        <v>0</v>
      </c>
      <c r="I5" s="50">
        <v>0</v>
      </c>
      <c r="J5" s="145">
        <v>4.8600000000000003</v>
      </c>
      <c r="K5" s="145">
        <v>0.71</v>
      </c>
      <c r="L5" s="51">
        <v>0.56000000000000005</v>
      </c>
      <c r="M5" s="52">
        <f>SUM(I5:L5)</f>
        <v>6.1300000000000008</v>
      </c>
      <c r="N5" s="50">
        <v>0.24</v>
      </c>
      <c r="O5" s="145">
        <v>5</v>
      </c>
      <c r="P5" s="145">
        <v>0</v>
      </c>
      <c r="Q5" s="316">
        <v>0.95</v>
      </c>
      <c r="R5" s="316"/>
      <c r="S5" s="53">
        <f>SUM(N5:R5)</f>
        <v>6.19</v>
      </c>
      <c r="T5" s="303">
        <v>0</v>
      </c>
      <c r="U5" s="303"/>
      <c r="V5" s="180">
        <v>1.54915029</v>
      </c>
      <c r="W5" s="202">
        <v>163.42567317000001</v>
      </c>
      <c r="X5" s="204" t="s">
        <v>337</v>
      </c>
      <c r="Y5" s="236">
        <f>SUM(T5:X5)</f>
        <v>164.97482346000001</v>
      </c>
    </row>
    <row r="6" spans="1:25" ht="15.75" thickBot="1">
      <c r="A6" s="168" t="s">
        <v>217</v>
      </c>
      <c r="B6" s="45" t="s">
        <v>46</v>
      </c>
      <c r="C6" s="51">
        <v>0</v>
      </c>
      <c r="D6" s="50">
        <v>0</v>
      </c>
      <c r="E6" s="145">
        <v>20.23</v>
      </c>
      <c r="F6" s="145">
        <v>0</v>
      </c>
      <c r="G6" s="51">
        <v>0</v>
      </c>
      <c r="H6" s="52">
        <f t="shared" ref="H6:H80" si="0">SUM(D6:G6)</f>
        <v>20.23</v>
      </c>
      <c r="I6" s="50">
        <v>0</v>
      </c>
      <c r="J6" s="145">
        <v>0</v>
      </c>
      <c r="K6" s="145">
        <v>0</v>
      </c>
      <c r="L6" s="51">
        <v>0</v>
      </c>
      <c r="M6" s="52">
        <f t="shared" ref="M6:M80" si="1">SUM(I6:L6)</f>
        <v>0</v>
      </c>
      <c r="N6" s="50">
        <v>0</v>
      </c>
      <c r="O6" s="145">
        <v>0</v>
      </c>
      <c r="P6" s="145">
        <v>0</v>
      </c>
      <c r="Q6" s="316">
        <v>0</v>
      </c>
      <c r="R6" s="316"/>
      <c r="S6" s="53">
        <f t="shared" ref="S6:S80" si="2">SUM(N6:R6)</f>
        <v>0</v>
      </c>
      <c r="T6" s="303">
        <v>0</v>
      </c>
      <c r="U6" s="303"/>
      <c r="V6" s="180">
        <v>5.8379103899999993</v>
      </c>
      <c r="W6" s="202">
        <v>2.4044584299999996</v>
      </c>
      <c r="X6" s="204" t="s">
        <v>337</v>
      </c>
      <c r="Y6" s="236">
        <f t="shared" ref="Y6:Y80" si="3">SUM(T6:X6)</f>
        <v>8.2423688199999994</v>
      </c>
    </row>
    <row r="7" spans="1:25" ht="15.75" thickBot="1">
      <c r="A7" s="168" t="s">
        <v>218</v>
      </c>
      <c r="B7" s="45" t="s">
        <v>200</v>
      </c>
      <c r="C7" s="51"/>
      <c r="D7" s="50"/>
      <c r="E7" s="145"/>
      <c r="F7" s="145"/>
      <c r="G7" s="51"/>
      <c r="H7" s="52"/>
      <c r="I7" s="50"/>
      <c r="J7" s="145"/>
      <c r="K7" s="145"/>
      <c r="L7" s="51"/>
      <c r="M7" s="52"/>
      <c r="N7" s="50"/>
      <c r="O7" s="145"/>
      <c r="P7" s="145"/>
      <c r="Q7" s="145"/>
      <c r="R7" s="145"/>
      <c r="S7" s="53"/>
      <c r="T7" s="146"/>
      <c r="U7" s="146"/>
      <c r="V7" s="180">
        <v>0</v>
      </c>
      <c r="W7" s="202">
        <v>0</v>
      </c>
      <c r="X7" s="204" t="s">
        <v>337</v>
      </c>
      <c r="Y7" s="236"/>
    </row>
    <row r="8" spans="1:25" ht="15.75" thickBot="1">
      <c r="A8" s="169" t="s">
        <v>219</v>
      </c>
      <c r="B8" s="45" t="s">
        <v>47</v>
      </c>
      <c r="C8" s="51">
        <v>0</v>
      </c>
      <c r="D8" s="50">
        <v>1.1200000000000001</v>
      </c>
      <c r="E8" s="145">
        <v>0</v>
      </c>
      <c r="F8" s="145">
        <v>0</v>
      </c>
      <c r="G8" s="51">
        <v>2.6</v>
      </c>
      <c r="H8" s="52">
        <f t="shared" si="0"/>
        <v>3.72</v>
      </c>
      <c r="I8" s="50">
        <v>0</v>
      </c>
      <c r="J8" s="145">
        <v>0</v>
      </c>
      <c r="K8" s="145">
        <v>0.02</v>
      </c>
      <c r="L8" s="51">
        <v>2.54</v>
      </c>
      <c r="M8" s="52">
        <f t="shared" si="1"/>
        <v>2.56</v>
      </c>
      <c r="N8" s="50">
        <v>2.41</v>
      </c>
      <c r="O8" s="145">
        <v>0</v>
      </c>
      <c r="P8" s="145">
        <v>0</v>
      </c>
      <c r="Q8" s="316">
        <v>0</v>
      </c>
      <c r="R8" s="316"/>
      <c r="S8" s="53">
        <f t="shared" si="2"/>
        <v>2.41</v>
      </c>
      <c r="T8" s="303">
        <v>0</v>
      </c>
      <c r="U8" s="303"/>
      <c r="V8" s="180">
        <v>0</v>
      </c>
      <c r="W8" s="202">
        <v>0</v>
      </c>
      <c r="X8" s="204" t="s">
        <v>337</v>
      </c>
      <c r="Y8" s="236">
        <f t="shared" si="3"/>
        <v>0</v>
      </c>
    </row>
    <row r="9" spans="1:25" ht="15.75" thickBot="1">
      <c r="A9" s="169" t="s">
        <v>220</v>
      </c>
      <c r="B9" s="45" t="s">
        <v>48</v>
      </c>
      <c r="C9" s="51">
        <v>0.27</v>
      </c>
      <c r="D9" s="50">
        <v>0</v>
      </c>
      <c r="E9" s="145">
        <v>0</v>
      </c>
      <c r="F9" s="145">
        <v>0</v>
      </c>
      <c r="G9" s="51">
        <v>0</v>
      </c>
      <c r="H9" s="52">
        <f t="shared" si="0"/>
        <v>0</v>
      </c>
      <c r="I9" s="50">
        <v>0</v>
      </c>
      <c r="J9" s="145">
        <v>0</v>
      </c>
      <c r="K9" s="145">
        <v>0</v>
      </c>
      <c r="L9" s="51">
        <v>0</v>
      </c>
      <c r="M9" s="52">
        <f t="shared" si="1"/>
        <v>0</v>
      </c>
      <c r="N9" s="50">
        <v>0</v>
      </c>
      <c r="O9" s="145">
        <v>0.08</v>
      </c>
      <c r="P9" s="145">
        <v>0</v>
      </c>
      <c r="Q9" s="316">
        <v>0</v>
      </c>
      <c r="R9" s="316"/>
      <c r="S9" s="53">
        <f t="shared" si="2"/>
        <v>0.08</v>
      </c>
      <c r="T9" s="303">
        <v>0</v>
      </c>
      <c r="U9" s="303"/>
      <c r="V9" s="180">
        <v>0</v>
      </c>
      <c r="W9" s="202">
        <v>1.0115000000000001</v>
      </c>
      <c r="X9" s="204" t="s">
        <v>337</v>
      </c>
      <c r="Y9" s="236">
        <f t="shared" si="3"/>
        <v>1.0115000000000001</v>
      </c>
    </row>
    <row r="10" spans="1:25" ht="15.75" thickBot="1">
      <c r="A10" s="170" t="s">
        <v>221</v>
      </c>
      <c r="B10" s="45" t="s">
        <v>201</v>
      </c>
      <c r="C10" s="51"/>
      <c r="D10" s="50"/>
      <c r="E10" s="145"/>
      <c r="F10" s="145"/>
      <c r="G10" s="51"/>
      <c r="H10" s="52"/>
      <c r="I10" s="50"/>
      <c r="J10" s="145"/>
      <c r="K10" s="145"/>
      <c r="L10" s="51"/>
      <c r="M10" s="52"/>
      <c r="N10" s="50"/>
      <c r="O10" s="145"/>
      <c r="P10" s="145"/>
      <c r="Q10" s="145"/>
      <c r="R10" s="145"/>
      <c r="S10" s="53">
        <f t="shared" si="2"/>
        <v>0</v>
      </c>
      <c r="T10" s="310"/>
      <c r="U10" s="310"/>
      <c r="V10" s="180">
        <v>0.880328</v>
      </c>
      <c r="W10" s="202">
        <v>0</v>
      </c>
      <c r="X10" s="204" t="s">
        <v>337</v>
      </c>
      <c r="Y10" s="236">
        <f t="shared" si="3"/>
        <v>0.880328</v>
      </c>
    </row>
    <row r="11" spans="1:25" ht="15.75" thickBot="1">
      <c r="A11" s="169" t="s">
        <v>222</v>
      </c>
      <c r="B11" s="45" t="s">
        <v>49</v>
      </c>
      <c r="C11" s="51">
        <v>0</v>
      </c>
      <c r="D11" s="50">
        <v>0</v>
      </c>
      <c r="E11" s="145">
        <v>0</v>
      </c>
      <c r="F11" s="145">
        <v>0.57999999999999996</v>
      </c>
      <c r="G11" s="51">
        <v>0</v>
      </c>
      <c r="H11" s="52">
        <f t="shared" si="0"/>
        <v>0.57999999999999996</v>
      </c>
      <c r="I11" s="50">
        <v>0</v>
      </c>
      <c r="J11" s="145">
        <v>1.1000000000000001</v>
      </c>
      <c r="K11" s="145">
        <v>0.42</v>
      </c>
      <c r="L11" s="51">
        <v>0</v>
      </c>
      <c r="M11" s="52">
        <f t="shared" si="1"/>
        <v>1.52</v>
      </c>
      <c r="N11" s="50">
        <v>0</v>
      </c>
      <c r="O11" s="145">
        <v>0</v>
      </c>
      <c r="P11" s="145">
        <v>0</v>
      </c>
      <c r="Q11" s="316">
        <v>0</v>
      </c>
      <c r="R11" s="316"/>
      <c r="S11" s="53">
        <f t="shared" si="2"/>
        <v>0</v>
      </c>
      <c r="T11" s="303">
        <v>0</v>
      </c>
      <c r="U11" s="303"/>
      <c r="V11" s="180">
        <v>0</v>
      </c>
      <c r="W11" s="202">
        <v>0</v>
      </c>
      <c r="X11" s="204" t="s">
        <v>337</v>
      </c>
      <c r="Y11" s="236">
        <f t="shared" si="3"/>
        <v>0</v>
      </c>
    </row>
    <row r="12" spans="1:25" ht="15.75" thickBot="1">
      <c r="A12" s="170" t="s">
        <v>223</v>
      </c>
      <c r="B12" s="45" t="s">
        <v>202</v>
      </c>
      <c r="C12" s="51"/>
      <c r="D12" s="50"/>
      <c r="E12" s="145"/>
      <c r="F12" s="145"/>
      <c r="G12" s="51"/>
      <c r="H12" s="52"/>
      <c r="I12" s="50"/>
      <c r="J12" s="145"/>
      <c r="K12" s="145"/>
      <c r="L12" s="51"/>
      <c r="M12" s="52"/>
      <c r="N12" s="50"/>
      <c r="O12" s="145"/>
      <c r="P12" s="145"/>
      <c r="Q12" s="145"/>
      <c r="R12" s="145"/>
      <c r="S12" s="53">
        <f t="shared" si="2"/>
        <v>0</v>
      </c>
      <c r="T12" s="310"/>
      <c r="U12" s="310"/>
      <c r="V12" s="180">
        <v>0</v>
      </c>
      <c r="W12" s="202">
        <v>0</v>
      </c>
      <c r="X12" s="204" t="s">
        <v>337</v>
      </c>
      <c r="Y12" s="236">
        <f t="shared" si="3"/>
        <v>0</v>
      </c>
    </row>
    <row r="13" spans="1:25" ht="15.75" thickBot="1">
      <c r="A13" s="168" t="s">
        <v>224</v>
      </c>
      <c r="B13" s="45" t="s">
        <v>50</v>
      </c>
      <c r="C13" s="51">
        <v>221.97</v>
      </c>
      <c r="D13" s="50">
        <v>167.4</v>
      </c>
      <c r="E13" s="145">
        <v>373.69</v>
      </c>
      <c r="F13" s="145">
        <v>333.03</v>
      </c>
      <c r="G13" s="51">
        <v>79.959999999999994</v>
      </c>
      <c r="H13" s="52">
        <f t="shared" si="0"/>
        <v>954.08</v>
      </c>
      <c r="I13" s="50">
        <v>86.44</v>
      </c>
      <c r="J13" s="145">
        <v>186.02</v>
      </c>
      <c r="K13" s="145">
        <v>41.83</v>
      </c>
      <c r="L13" s="51">
        <v>22.27</v>
      </c>
      <c r="M13" s="52">
        <f t="shared" si="1"/>
        <v>336.56</v>
      </c>
      <c r="N13" s="50">
        <v>16.059999999999999</v>
      </c>
      <c r="O13" s="145">
        <v>21.95</v>
      </c>
      <c r="P13" s="145">
        <v>21.31</v>
      </c>
      <c r="Q13" s="316">
        <v>19.48</v>
      </c>
      <c r="R13" s="316"/>
      <c r="S13" s="53">
        <f>SUM(N13:R13)</f>
        <v>78.8</v>
      </c>
      <c r="T13" s="303">
        <v>4.59</v>
      </c>
      <c r="U13" s="303"/>
      <c r="V13" s="180">
        <v>281.62176395999995</v>
      </c>
      <c r="W13" s="202">
        <v>191.78621086000001</v>
      </c>
      <c r="X13" s="204">
        <v>547.35</v>
      </c>
      <c r="Y13" s="236">
        <f>SUM(T13:X13)</f>
        <v>1025.34797482</v>
      </c>
    </row>
    <row r="14" spans="1:25" ht="15.75" thickBot="1">
      <c r="A14" s="170" t="s">
        <v>225</v>
      </c>
      <c r="B14" s="45" t="s">
        <v>51</v>
      </c>
      <c r="C14" s="51">
        <v>0</v>
      </c>
      <c r="D14" s="50">
        <v>0</v>
      </c>
      <c r="E14" s="145">
        <v>0</v>
      </c>
      <c r="F14" s="145">
        <v>0</v>
      </c>
      <c r="G14" s="51">
        <v>0</v>
      </c>
      <c r="H14" s="52">
        <f t="shared" si="0"/>
        <v>0</v>
      </c>
      <c r="I14" s="50">
        <v>0</v>
      </c>
      <c r="J14" s="145">
        <v>0</v>
      </c>
      <c r="K14" s="145">
        <v>0.03</v>
      </c>
      <c r="L14" s="51">
        <v>0</v>
      </c>
      <c r="M14" s="52">
        <f t="shared" si="1"/>
        <v>0.03</v>
      </c>
      <c r="N14" s="50">
        <v>0</v>
      </c>
      <c r="O14" s="145">
        <v>0</v>
      </c>
      <c r="P14" s="145">
        <v>0</v>
      </c>
      <c r="Q14" s="316">
        <v>0</v>
      </c>
      <c r="R14" s="316"/>
      <c r="S14" s="53">
        <f t="shared" si="2"/>
        <v>0</v>
      </c>
      <c r="T14" s="303">
        <v>0</v>
      </c>
      <c r="U14" s="303"/>
      <c r="V14" s="180">
        <v>2.7049799999999999</v>
      </c>
      <c r="W14" s="202">
        <v>0</v>
      </c>
      <c r="X14" s="204" t="s">
        <v>337</v>
      </c>
      <c r="Y14" s="236">
        <f t="shared" si="3"/>
        <v>2.7049799999999999</v>
      </c>
    </row>
    <row r="15" spans="1:25" ht="15.75" thickBot="1">
      <c r="A15" s="170" t="s">
        <v>226</v>
      </c>
      <c r="B15" s="45" t="s">
        <v>52</v>
      </c>
      <c r="C15" s="51">
        <v>0</v>
      </c>
      <c r="D15" s="50">
        <v>0.22</v>
      </c>
      <c r="E15" s="145">
        <v>0.11</v>
      </c>
      <c r="F15" s="145">
        <v>7.07</v>
      </c>
      <c r="G15" s="51">
        <v>0</v>
      </c>
      <c r="H15" s="52">
        <f t="shared" si="0"/>
        <v>7.4</v>
      </c>
      <c r="I15" s="50">
        <v>0</v>
      </c>
      <c r="J15" s="145">
        <v>0.85</v>
      </c>
      <c r="K15" s="145">
        <v>0.53</v>
      </c>
      <c r="L15" s="51">
        <v>2.4700000000000002</v>
      </c>
      <c r="M15" s="52">
        <f t="shared" si="1"/>
        <v>3.85</v>
      </c>
      <c r="N15" s="50">
        <v>1.0900000000000001</v>
      </c>
      <c r="O15" s="145">
        <v>0</v>
      </c>
      <c r="P15" s="145">
        <v>0</v>
      </c>
      <c r="Q15" s="316">
        <v>0.2</v>
      </c>
      <c r="R15" s="316"/>
      <c r="S15" s="53">
        <f t="shared" si="2"/>
        <v>1.29</v>
      </c>
      <c r="T15" s="303">
        <v>0</v>
      </c>
      <c r="U15" s="303"/>
      <c r="V15" s="180">
        <v>0</v>
      </c>
      <c r="W15" s="202">
        <v>0.5</v>
      </c>
      <c r="X15" s="204" t="s">
        <v>337</v>
      </c>
      <c r="Y15" s="236">
        <f t="shared" si="3"/>
        <v>0.5</v>
      </c>
    </row>
    <row r="16" spans="1:25" ht="15.75" thickBot="1">
      <c r="A16" s="170" t="s">
        <v>227</v>
      </c>
      <c r="B16" s="45" t="s">
        <v>53</v>
      </c>
      <c r="C16" s="51">
        <v>0</v>
      </c>
      <c r="D16" s="50">
        <v>0</v>
      </c>
      <c r="E16" s="145">
        <v>0</v>
      </c>
      <c r="F16" s="145">
        <v>0</v>
      </c>
      <c r="G16" s="51">
        <v>0</v>
      </c>
      <c r="H16" s="52">
        <f t="shared" si="0"/>
        <v>0</v>
      </c>
      <c r="I16" s="50">
        <v>0</v>
      </c>
      <c r="J16" s="145">
        <v>1.55</v>
      </c>
      <c r="K16" s="145">
        <v>0.5</v>
      </c>
      <c r="L16" s="51">
        <v>0</v>
      </c>
      <c r="M16" s="52">
        <f t="shared" si="1"/>
        <v>2.0499999999999998</v>
      </c>
      <c r="N16" s="50">
        <v>0</v>
      </c>
      <c r="O16" s="145">
        <v>0</v>
      </c>
      <c r="P16" s="145">
        <v>0</v>
      </c>
      <c r="Q16" s="316">
        <v>0</v>
      </c>
      <c r="R16" s="316"/>
      <c r="S16" s="53">
        <f t="shared" si="2"/>
        <v>0</v>
      </c>
      <c r="T16" s="303">
        <v>0</v>
      </c>
      <c r="U16" s="303"/>
      <c r="V16" s="180">
        <v>0</v>
      </c>
      <c r="W16" s="202">
        <v>0.679975</v>
      </c>
      <c r="X16" s="204">
        <v>0.54</v>
      </c>
      <c r="Y16" s="236">
        <f t="shared" si="3"/>
        <v>1.219975</v>
      </c>
    </row>
    <row r="17" spans="1:25" ht="15.75" thickBot="1">
      <c r="A17" s="169" t="s">
        <v>228</v>
      </c>
      <c r="B17" s="45" t="s">
        <v>54</v>
      </c>
      <c r="C17" s="51">
        <v>0</v>
      </c>
      <c r="D17" s="50">
        <v>0</v>
      </c>
      <c r="E17" s="145">
        <v>0.75</v>
      </c>
      <c r="F17" s="145">
        <v>0</v>
      </c>
      <c r="G17" s="51">
        <v>0</v>
      </c>
      <c r="H17" s="52">
        <f t="shared" si="0"/>
        <v>0.75</v>
      </c>
      <c r="I17" s="50">
        <v>0</v>
      </c>
      <c r="J17" s="145">
        <v>0</v>
      </c>
      <c r="K17" s="145">
        <v>0</v>
      </c>
      <c r="L17" s="51">
        <v>0</v>
      </c>
      <c r="M17" s="52">
        <f t="shared" si="1"/>
        <v>0</v>
      </c>
      <c r="N17" s="50">
        <v>0</v>
      </c>
      <c r="O17" s="145">
        <v>0</v>
      </c>
      <c r="P17" s="145">
        <v>0</v>
      </c>
      <c r="Q17" s="316">
        <v>0</v>
      </c>
      <c r="R17" s="316"/>
      <c r="S17" s="53">
        <f t="shared" si="2"/>
        <v>0</v>
      </c>
      <c r="T17" s="303">
        <v>0</v>
      </c>
      <c r="U17" s="303"/>
      <c r="V17" s="180">
        <v>0</v>
      </c>
      <c r="W17" s="202">
        <v>5.9930000000000001E-3</v>
      </c>
      <c r="X17" s="204" t="s">
        <v>337</v>
      </c>
      <c r="Y17" s="236">
        <f t="shared" si="3"/>
        <v>5.9930000000000001E-3</v>
      </c>
    </row>
    <row r="18" spans="1:25" ht="15.75" thickBot="1">
      <c r="A18" s="168" t="s">
        <v>229</v>
      </c>
      <c r="B18" s="45" t="s">
        <v>55</v>
      </c>
      <c r="C18" s="51">
        <v>7.4</v>
      </c>
      <c r="D18" s="50">
        <v>3.78</v>
      </c>
      <c r="E18" s="145">
        <v>2.36</v>
      </c>
      <c r="F18" s="145">
        <v>18.12</v>
      </c>
      <c r="G18" s="51">
        <v>20.83</v>
      </c>
      <c r="H18" s="52">
        <f t="shared" si="0"/>
        <v>45.09</v>
      </c>
      <c r="I18" s="50">
        <v>5.68</v>
      </c>
      <c r="J18" s="145">
        <v>0.95</v>
      </c>
      <c r="K18" s="145">
        <v>2.98</v>
      </c>
      <c r="L18" s="51">
        <v>3.23</v>
      </c>
      <c r="M18" s="52">
        <f t="shared" si="1"/>
        <v>12.84</v>
      </c>
      <c r="N18" s="50">
        <v>15.38</v>
      </c>
      <c r="O18" s="145">
        <v>2.2400000000000002</v>
      </c>
      <c r="P18" s="145">
        <v>5.19</v>
      </c>
      <c r="Q18" s="316">
        <v>6.39</v>
      </c>
      <c r="R18" s="316"/>
      <c r="S18" s="53">
        <f t="shared" si="2"/>
        <v>29.200000000000003</v>
      </c>
      <c r="T18" s="303">
        <v>28.18</v>
      </c>
      <c r="U18" s="303"/>
      <c r="V18" s="180">
        <v>4.1332013999999999</v>
      </c>
      <c r="W18" s="202">
        <v>13.72010848</v>
      </c>
      <c r="X18" s="204">
        <v>74.33</v>
      </c>
      <c r="Y18" s="236">
        <f t="shared" si="3"/>
        <v>120.36330988</v>
      </c>
    </row>
    <row r="19" spans="1:25" ht="15.75" thickBot="1">
      <c r="A19" s="168" t="s">
        <v>230</v>
      </c>
      <c r="B19" s="45" t="s">
        <v>56</v>
      </c>
      <c r="C19" s="51">
        <v>0</v>
      </c>
      <c r="D19" s="50">
        <v>0</v>
      </c>
      <c r="E19" s="145">
        <v>0</v>
      </c>
      <c r="F19" s="145">
        <v>0</v>
      </c>
      <c r="G19" s="51">
        <v>0</v>
      </c>
      <c r="H19" s="52">
        <f t="shared" si="0"/>
        <v>0</v>
      </c>
      <c r="I19" s="50">
        <v>0</v>
      </c>
      <c r="J19" s="145">
        <v>0</v>
      </c>
      <c r="K19" s="145">
        <v>0.03</v>
      </c>
      <c r="L19" s="51">
        <v>0.01</v>
      </c>
      <c r="M19" s="52">
        <f t="shared" si="1"/>
        <v>0.04</v>
      </c>
      <c r="N19" s="50">
        <v>0</v>
      </c>
      <c r="O19" s="145">
        <v>0</v>
      </c>
      <c r="P19" s="145">
        <v>0</v>
      </c>
      <c r="Q19" s="316">
        <v>0</v>
      </c>
      <c r="R19" s="316"/>
      <c r="S19" s="53">
        <f t="shared" si="2"/>
        <v>0</v>
      </c>
      <c r="T19" s="303">
        <v>0</v>
      </c>
      <c r="U19" s="303"/>
      <c r="V19" s="180">
        <v>0</v>
      </c>
      <c r="W19" s="202">
        <v>0</v>
      </c>
      <c r="X19" s="204" t="s">
        <v>337</v>
      </c>
      <c r="Y19" s="236">
        <f t="shared" si="3"/>
        <v>0</v>
      </c>
    </row>
    <row r="20" spans="1:25" ht="15.75" thickBot="1">
      <c r="A20" s="168" t="s">
        <v>231</v>
      </c>
      <c r="B20" s="45" t="s">
        <v>57</v>
      </c>
      <c r="C20" s="51">
        <v>0</v>
      </c>
      <c r="D20" s="50">
        <v>0</v>
      </c>
      <c r="E20" s="145">
        <v>0</v>
      </c>
      <c r="F20" s="145">
        <v>0</v>
      </c>
      <c r="G20" s="51">
        <v>0</v>
      </c>
      <c r="H20" s="52">
        <f t="shared" si="0"/>
        <v>0</v>
      </c>
      <c r="I20" s="50">
        <v>0</v>
      </c>
      <c r="J20" s="145">
        <v>0</v>
      </c>
      <c r="K20" s="145">
        <v>0</v>
      </c>
      <c r="L20" s="51">
        <v>0</v>
      </c>
      <c r="M20" s="52">
        <f t="shared" si="1"/>
        <v>0</v>
      </c>
      <c r="N20" s="50">
        <v>0</v>
      </c>
      <c r="O20" s="145">
        <v>0</v>
      </c>
      <c r="P20" s="145">
        <v>0.3</v>
      </c>
      <c r="Q20" s="316">
        <v>0</v>
      </c>
      <c r="R20" s="316"/>
      <c r="S20" s="53">
        <f t="shared" si="2"/>
        <v>0.3</v>
      </c>
      <c r="T20" s="303">
        <v>0</v>
      </c>
      <c r="U20" s="303"/>
      <c r="V20" s="180">
        <v>0</v>
      </c>
      <c r="W20" s="202">
        <v>0</v>
      </c>
      <c r="X20" s="204" t="s">
        <v>337</v>
      </c>
      <c r="Y20" s="236">
        <f t="shared" si="3"/>
        <v>0</v>
      </c>
    </row>
    <row r="21" spans="1:25" ht="15.75" thickBot="1">
      <c r="A21" s="170" t="s">
        <v>232</v>
      </c>
      <c r="B21" s="45" t="s">
        <v>59</v>
      </c>
      <c r="C21" s="51">
        <v>0.03</v>
      </c>
      <c r="D21" s="50">
        <v>0</v>
      </c>
      <c r="E21" s="145">
        <v>0</v>
      </c>
      <c r="F21" s="145">
        <v>0</v>
      </c>
      <c r="G21" s="51">
        <v>0</v>
      </c>
      <c r="H21" s="52">
        <f>SUM(D21:G21)</f>
        <v>0</v>
      </c>
      <c r="I21" s="50">
        <v>0</v>
      </c>
      <c r="J21" s="145">
        <v>0</v>
      </c>
      <c r="K21" s="145">
        <v>0.03</v>
      </c>
      <c r="L21" s="51">
        <v>0</v>
      </c>
      <c r="M21" s="52">
        <f>SUM(I21:L21)</f>
        <v>0.03</v>
      </c>
      <c r="N21" s="50">
        <v>0</v>
      </c>
      <c r="O21" s="145">
        <v>0</v>
      </c>
      <c r="P21" s="145">
        <v>0.14000000000000001</v>
      </c>
      <c r="Q21" s="316">
        <v>0</v>
      </c>
      <c r="R21" s="316"/>
      <c r="S21" s="53">
        <f>SUM(N21:R21)</f>
        <v>0.14000000000000001</v>
      </c>
      <c r="T21" s="303">
        <v>0</v>
      </c>
      <c r="U21" s="303"/>
      <c r="V21" s="180">
        <v>0</v>
      </c>
      <c r="W21" s="202">
        <v>0</v>
      </c>
      <c r="X21" s="204">
        <v>0.06</v>
      </c>
      <c r="Y21" s="236">
        <f t="shared" si="3"/>
        <v>0.06</v>
      </c>
    </row>
    <row r="22" spans="1:25" ht="15.75" thickBot="1">
      <c r="A22" s="168" t="s">
        <v>233</v>
      </c>
      <c r="B22" s="45" t="s">
        <v>58</v>
      </c>
      <c r="C22" s="51">
        <v>0</v>
      </c>
      <c r="D22" s="50">
        <v>0</v>
      </c>
      <c r="E22" s="145">
        <v>0</v>
      </c>
      <c r="F22" s="145">
        <v>0</v>
      </c>
      <c r="G22" s="51">
        <v>0</v>
      </c>
      <c r="H22" s="52">
        <f t="shared" si="0"/>
        <v>0</v>
      </c>
      <c r="I22" s="50">
        <v>0</v>
      </c>
      <c r="J22" s="145">
        <v>0.02</v>
      </c>
      <c r="K22" s="145">
        <v>0.01</v>
      </c>
      <c r="L22" s="51">
        <v>0</v>
      </c>
      <c r="M22" s="52">
        <f t="shared" si="1"/>
        <v>0.03</v>
      </c>
      <c r="N22" s="50">
        <v>0</v>
      </c>
      <c r="O22" s="145">
        <v>0.09</v>
      </c>
      <c r="P22" s="145">
        <v>0</v>
      </c>
      <c r="Q22" s="316">
        <v>0</v>
      </c>
      <c r="R22" s="316"/>
      <c r="S22" s="53">
        <f t="shared" si="2"/>
        <v>0.09</v>
      </c>
      <c r="T22" s="303">
        <v>0</v>
      </c>
      <c r="U22" s="303"/>
      <c r="V22" s="180">
        <v>0</v>
      </c>
      <c r="W22" s="202">
        <v>0</v>
      </c>
      <c r="X22" s="204" t="s">
        <v>337</v>
      </c>
      <c r="Y22" s="236">
        <f t="shared" si="3"/>
        <v>0</v>
      </c>
    </row>
    <row r="23" spans="1:25" ht="15.75" thickBot="1">
      <c r="A23" s="168" t="s">
        <v>234</v>
      </c>
      <c r="B23" s="45" t="s">
        <v>60</v>
      </c>
      <c r="C23" s="51">
        <v>0</v>
      </c>
      <c r="D23" s="50">
        <v>0.05</v>
      </c>
      <c r="E23" s="145">
        <v>6.74</v>
      </c>
      <c r="F23" s="145">
        <v>0</v>
      </c>
      <c r="G23" s="51">
        <v>4.99</v>
      </c>
      <c r="H23" s="52">
        <f t="shared" si="0"/>
        <v>11.780000000000001</v>
      </c>
      <c r="I23" s="50">
        <v>13.82</v>
      </c>
      <c r="J23" s="145">
        <v>16.239999999999998</v>
      </c>
      <c r="K23" s="145">
        <v>5.71</v>
      </c>
      <c r="L23" s="51">
        <v>0.47</v>
      </c>
      <c r="M23" s="52">
        <f t="shared" si="1"/>
        <v>36.239999999999995</v>
      </c>
      <c r="N23" s="50">
        <v>0.75</v>
      </c>
      <c r="O23" s="145">
        <v>0</v>
      </c>
      <c r="P23" s="145">
        <v>6.14</v>
      </c>
      <c r="Q23" s="316">
        <v>3.08</v>
      </c>
      <c r="R23" s="316"/>
      <c r="S23" s="53">
        <f t="shared" si="2"/>
        <v>9.9699999999999989</v>
      </c>
      <c r="T23" s="303">
        <v>0.2</v>
      </c>
      <c r="U23" s="303"/>
      <c r="V23" s="180">
        <v>1.07377506</v>
      </c>
      <c r="W23" s="202">
        <v>45.624616570000001</v>
      </c>
      <c r="X23" s="204">
        <v>188.17</v>
      </c>
      <c r="Y23" s="236">
        <f t="shared" si="3"/>
        <v>235.06839162999998</v>
      </c>
    </row>
    <row r="24" spans="1:25" ht="15.75" thickBot="1">
      <c r="A24" s="168" t="s">
        <v>235</v>
      </c>
      <c r="B24" s="45" t="s">
        <v>61</v>
      </c>
      <c r="C24" s="51">
        <v>0.01</v>
      </c>
      <c r="D24" s="50">
        <v>109.72</v>
      </c>
      <c r="E24" s="145">
        <v>4.6100000000000003</v>
      </c>
      <c r="F24" s="145">
        <v>0.79</v>
      </c>
      <c r="G24" s="51">
        <v>1.77</v>
      </c>
      <c r="H24" s="52">
        <f t="shared" si="0"/>
        <v>116.89</v>
      </c>
      <c r="I24" s="50">
        <v>1.88</v>
      </c>
      <c r="J24" s="145">
        <v>0.7</v>
      </c>
      <c r="K24" s="145">
        <v>3.75</v>
      </c>
      <c r="L24" s="51">
        <v>3.98</v>
      </c>
      <c r="M24" s="52">
        <f t="shared" si="1"/>
        <v>10.31</v>
      </c>
      <c r="N24" s="50">
        <v>0.96</v>
      </c>
      <c r="O24" s="145">
        <v>0.66</v>
      </c>
      <c r="P24" s="145">
        <v>5.32</v>
      </c>
      <c r="Q24" s="316">
        <v>9.84</v>
      </c>
      <c r="R24" s="316"/>
      <c r="S24" s="53">
        <f t="shared" si="2"/>
        <v>16.78</v>
      </c>
      <c r="T24" s="303">
        <v>23.23</v>
      </c>
      <c r="U24" s="303"/>
      <c r="V24" s="180">
        <v>10.797332749999999</v>
      </c>
      <c r="W24" s="202">
        <v>4.5515597799999998</v>
      </c>
      <c r="X24" s="204">
        <v>12.07</v>
      </c>
      <c r="Y24" s="236">
        <f t="shared" si="3"/>
        <v>50.648892529999998</v>
      </c>
    </row>
    <row r="25" spans="1:25" s="248" customFormat="1" ht="15.75" thickBot="1">
      <c r="A25" s="168"/>
      <c r="B25" s="45" t="s">
        <v>333</v>
      </c>
      <c r="C25" s="51"/>
      <c r="D25" s="50"/>
      <c r="E25" s="189"/>
      <c r="F25" s="189"/>
      <c r="G25" s="51"/>
      <c r="H25" s="52"/>
      <c r="I25" s="50"/>
      <c r="J25" s="189"/>
      <c r="K25" s="189"/>
      <c r="L25" s="51"/>
      <c r="M25" s="52"/>
      <c r="N25" s="50"/>
      <c r="O25" s="189"/>
      <c r="P25" s="189"/>
      <c r="Q25" s="189"/>
      <c r="R25" s="189"/>
      <c r="S25" s="53"/>
      <c r="T25" s="187"/>
      <c r="U25" s="187"/>
      <c r="V25" s="180"/>
      <c r="W25" s="202"/>
      <c r="X25" s="204">
        <v>0.37</v>
      </c>
      <c r="Y25" s="236">
        <f t="shared" si="3"/>
        <v>0.37</v>
      </c>
    </row>
    <row r="26" spans="1:25" ht="15.75" thickBot="1">
      <c r="A26" s="170" t="s">
        <v>236</v>
      </c>
      <c r="B26" s="45" t="s">
        <v>203</v>
      </c>
      <c r="C26" s="51"/>
      <c r="D26" s="50"/>
      <c r="E26" s="145"/>
      <c r="F26" s="145"/>
      <c r="G26" s="51"/>
      <c r="H26" s="52"/>
      <c r="I26" s="50"/>
      <c r="J26" s="145"/>
      <c r="K26" s="145"/>
      <c r="L26" s="51"/>
      <c r="M26" s="52"/>
      <c r="N26" s="50"/>
      <c r="O26" s="145"/>
      <c r="P26" s="145"/>
      <c r="Q26" s="145"/>
      <c r="R26" s="145"/>
      <c r="S26" s="53"/>
      <c r="T26" s="310"/>
      <c r="U26" s="310"/>
      <c r="V26" s="180">
        <v>0</v>
      </c>
      <c r="W26" s="202">
        <v>0</v>
      </c>
      <c r="X26" s="204" t="s">
        <v>337</v>
      </c>
      <c r="Y26" s="236">
        <f t="shared" si="3"/>
        <v>0</v>
      </c>
    </row>
    <row r="27" spans="1:25" ht="15.75" thickBot="1">
      <c r="A27" s="168" t="s">
        <v>237</v>
      </c>
      <c r="B27" s="45" t="s">
        <v>62</v>
      </c>
      <c r="C27" s="51">
        <v>9.3800000000000008</v>
      </c>
      <c r="D27" s="50">
        <v>0.33</v>
      </c>
      <c r="E27" s="145">
        <v>1.03</v>
      </c>
      <c r="F27" s="145">
        <v>1.64</v>
      </c>
      <c r="G27" s="51">
        <v>2.72</v>
      </c>
      <c r="H27" s="52">
        <f t="shared" si="0"/>
        <v>5.7200000000000006</v>
      </c>
      <c r="I27" s="50">
        <v>3.1</v>
      </c>
      <c r="J27" s="145">
        <v>18.100000000000001</v>
      </c>
      <c r="K27" s="145">
        <v>1.97</v>
      </c>
      <c r="L27" s="51">
        <v>8.3000000000000007</v>
      </c>
      <c r="M27" s="52">
        <f t="shared" si="1"/>
        <v>31.470000000000002</v>
      </c>
      <c r="N27" s="50">
        <v>0.94</v>
      </c>
      <c r="O27" s="145">
        <v>0</v>
      </c>
      <c r="P27" s="145">
        <v>0</v>
      </c>
      <c r="Q27" s="316">
        <v>0.45</v>
      </c>
      <c r="R27" s="316"/>
      <c r="S27" s="53">
        <f t="shared" si="2"/>
        <v>1.39</v>
      </c>
      <c r="T27" s="303">
        <v>8.07</v>
      </c>
      <c r="U27" s="303"/>
      <c r="V27" s="180">
        <v>0.73827733000000006</v>
      </c>
      <c r="W27" s="202">
        <v>4.9803547999999997</v>
      </c>
      <c r="X27" s="204">
        <v>3.98</v>
      </c>
      <c r="Y27" s="236">
        <f t="shared" si="3"/>
        <v>17.76863213</v>
      </c>
    </row>
    <row r="28" spans="1:25" ht="15.75" thickBot="1">
      <c r="A28" s="170" t="s">
        <v>238</v>
      </c>
      <c r="B28" s="45" t="s">
        <v>63</v>
      </c>
      <c r="C28" s="51">
        <v>0</v>
      </c>
      <c r="D28" s="50">
        <v>0</v>
      </c>
      <c r="E28" s="145">
        <v>0</v>
      </c>
      <c r="F28" s="145">
        <v>0</v>
      </c>
      <c r="G28" s="51">
        <v>0</v>
      </c>
      <c r="H28" s="52">
        <f t="shared" si="0"/>
        <v>0</v>
      </c>
      <c r="I28" s="50">
        <v>0</v>
      </c>
      <c r="J28" s="145">
        <v>0</v>
      </c>
      <c r="K28" s="145">
        <v>0</v>
      </c>
      <c r="L28" s="51">
        <v>0</v>
      </c>
      <c r="M28" s="52">
        <f t="shared" si="1"/>
        <v>0</v>
      </c>
      <c r="N28" s="50">
        <v>0</v>
      </c>
      <c r="O28" s="145">
        <v>1</v>
      </c>
      <c r="P28" s="145">
        <v>0</v>
      </c>
      <c r="Q28" s="316">
        <v>0</v>
      </c>
      <c r="R28" s="316"/>
      <c r="S28" s="53">
        <f t="shared" si="2"/>
        <v>1</v>
      </c>
      <c r="T28" s="303">
        <v>0</v>
      </c>
      <c r="U28" s="303"/>
      <c r="V28" s="180">
        <v>0</v>
      </c>
      <c r="W28" s="202">
        <v>0</v>
      </c>
      <c r="X28" s="204" t="s">
        <v>337</v>
      </c>
      <c r="Y28" s="236">
        <f t="shared" si="3"/>
        <v>0</v>
      </c>
    </row>
    <row r="29" spans="1:25" ht="15.75" thickBot="1">
      <c r="A29" s="170" t="s">
        <v>239</v>
      </c>
      <c r="B29" s="45" t="s">
        <v>64</v>
      </c>
      <c r="C29" s="51">
        <v>0.18</v>
      </c>
      <c r="D29" s="50">
        <v>0</v>
      </c>
      <c r="E29" s="145">
        <v>0</v>
      </c>
      <c r="F29" s="145">
        <v>0</v>
      </c>
      <c r="G29" s="51">
        <v>0.04</v>
      </c>
      <c r="H29" s="52">
        <f t="shared" si="0"/>
        <v>0.04</v>
      </c>
      <c r="I29" s="50">
        <v>0</v>
      </c>
      <c r="J29" s="145">
        <v>0</v>
      </c>
      <c r="K29" s="145">
        <v>0</v>
      </c>
      <c r="L29" s="51">
        <v>0.03</v>
      </c>
      <c r="M29" s="52">
        <f t="shared" si="1"/>
        <v>0.03</v>
      </c>
      <c r="N29" s="50">
        <v>0</v>
      </c>
      <c r="O29" s="145">
        <v>1.46</v>
      </c>
      <c r="P29" s="145">
        <v>0.11</v>
      </c>
      <c r="Q29" s="316">
        <v>0</v>
      </c>
      <c r="R29" s="316"/>
      <c r="S29" s="53">
        <f t="shared" si="2"/>
        <v>1.57</v>
      </c>
      <c r="T29" s="303">
        <v>4.2699999999999996</v>
      </c>
      <c r="U29" s="303"/>
      <c r="V29" s="180">
        <v>1.3110677399999999</v>
      </c>
      <c r="W29" s="202">
        <v>1.1000000000000001</v>
      </c>
      <c r="X29" s="204">
        <v>1.41</v>
      </c>
      <c r="Y29" s="236">
        <f t="shared" si="3"/>
        <v>8.0910677399999997</v>
      </c>
    </row>
    <row r="30" spans="1:25" s="248" customFormat="1" ht="15.75" thickBot="1">
      <c r="A30" s="170"/>
      <c r="B30" s="45" t="s">
        <v>332</v>
      </c>
      <c r="C30" s="51"/>
      <c r="D30" s="50"/>
      <c r="E30" s="189"/>
      <c r="F30" s="189"/>
      <c r="G30" s="51"/>
      <c r="H30" s="52"/>
      <c r="I30" s="50"/>
      <c r="J30" s="189"/>
      <c r="K30" s="189"/>
      <c r="L30" s="51"/>
      <c r="M30" s="52"/>
      <c r="N30" s="50"/>
      <c r="O30" s="189"/>
      <c r="P30" s="189"/>
      <c r="Q30" s="189"/>
      <c r="R30" s="189"/>
      <c r="S30" s="53"/>
      <c r="T30" s="187"/>
      <c r="U30" s="187"/>
      <c r="V30" s="180"/>
      <c r="W30" s="202"/>
      <c r="X30" s="204">
        <v>6</v>
      </c>
      <c r="Y30" s="236">
        <f t="shared" si="3"/>
        <v>6</v>
      </c>
    </row>
    <row r="31" spans="1:25" ht="15.75" thickBot="1">
      <c r="A31" s="168" t="s">
        <v>240</v>
      </c>
      <c r="B31" s="45" t="s">
        <v>65</v>
      </c>
      <c r="C31" s="51">
        <v>3.03</v>
      </c>
      <c r="D31" s="50">
        <v>0.54</v>
      </c>
      <c r="E31" s="145">
        <v>1.42</v>
      </c>
      <c r="F31" s="145">
        <v>51</v>
      </c>
      <c r="G31" s="51">
        <v>282.13</v>
      </c>
      <c r="H31" s="52">
        <f t="shared" si="0"/>
        <v>335.09</v>
      </c>
      <c r="I31" s="50">
        <v>0</v>
      </c>
      <c r="J31" s="145">
        <v>73.22</v>
      </c>
      <c r="K31" s="145">
        <v>58.27</v>
      </c>
      <c r="L31" s="51">
        <v>0</v>
      </c>
      <c r="M31" s="52">
        <f t="shared" si="1"/>
        <v>131.49</v>
      </c>
      <c r="N31" s="50">
        <v>3.75</v>
      </c>
      <c r="O31" s="145">
        <v>3.76</v>
      </c>
      <c r="P31" s="145">
        <v>1.58</v>
      </c>
      <c r="Q31" s="316">
        <v>0</v>
      </c>
      <c r="R31" s="316"/>
      <c r="S31" s="53">
        <f t="shared" si="2"/>
        <v>9.09</v>
      </c>
      <c r="T31" s="303">
        <v>0</v>
      </c>
      <c r="U31" s="303"/>
      <c r="V31" s="180">
        <v>0</v>
      </c>
      <c r="W31" s="202">
        <v>0</v>
      </c>
      <c r="X31" s="204" t="s">
        <v>337</v>
      </c>
      <c r="Y31" s="236">
        <f t="shared" si="3"/>
        <v>0</v>
      </c>
    </row>
    <row r="32" spans="1:25" ht="15.75" thickBot="1">
      <c r="A32" s="170" t="s">
        <v>241</v>
      </c>
      <c r="B32" s="45" t="s">
        <v>66</v>
      </c>
      <c r="C32" s="51">
        <v>0</v>
      </c>
      <c r="D32" s="50">
        <v>0</v>
      </c>
      <c r="E32" s="145">
        <v>0</v>
      </c>
      <c r="F32" s="145">
        <v>0</v>
      </c>
      <c r="G32" s="51">
        <v>0</v>
      </c>
      <c r="H32" s="52">
        <f t="shared" si="0"/>
        <v>0</v>
      </c>
      <c r="I32" s="50">
        <v>0</v>
      </c>
      <c r="J32" s="145">
        <v>0</v>
      </c>
      <c r="K32" s="145">
        <v>0</v>
      </c>
      <c r="L32" s="51">
        <v>0.03</v>
      </c>
      <c r="M32" s="52">
        <f t="shared" si="1"/>
        <v>0.03</v>
      </c>
      <c r="N32" s="50">
        <v>0</v>
      </c>
      <c r="O32" s="145">
        <v>0</v>
      </c>
      <c r="P32" s="145">
        <v>0</v>
      </c>
      <c r="Q32" s="316">
        <v>0</v>
      </c>
      <c r="R32" s="316"/>
      <c r="S32" s="53">
        <f t="shared" si="2"/>
        <v>0</v>
      </c>
      <c r="T32" s="303">
        <v>2</v>
      </c>
      <c r="U32" s="303"/>
      <c r="V32" s="180">
        <v>2</v>
      </c>
      <c r="W32" s="202">
        <v>8.6271429999999996E-2</v>
      </c>
      <c r="X32" s="204">
        <v>0.11</v>
      </c>
      <c r="Y32" s="236">
        <f t="shared" si="3"/>
        <v>4.1962714300000004</v>
      </c>
    </row>
    <row r="33" spans="1:25" ht="15.75" thickBot="1">
      <c r="A33" s="168" t="s">
        <v>242</v>
      </c>
      <c r="B33" s="45" t="s">
        <v>67</v>
      </c>
      <c r="C33" s="51">
        <v>35.01</v>
      </c>
      <c r="D33" s="50">
        <v>33.57</v>
      </c>
      <c r="E33" s="145">
        <v>89.75</v>
      </c>
      <c r="F33" s="145">
        <v>74.400000000000006</v>
      </c>
      <c r="G33" s="51">
        <v>45.12</v>
      </c>
      <c r="H33" s="52">
        <f t="shared" si="0"/>
        <v>242.84</v>
      </c>
      <c r="I33" s="50">
        <v>12.95</v>
      </c>
      <c r="J33" s="145">
        <v>105.47</v>
      </c>
      <c r="K33" s="145">
        <v>36.979999999999997</v>
      </c>
      <c r="L33" s="51">
        <v>7.02</v>
      </c>
      <c r="M33" s="52">
        <f t="shared" si="1"/>
        <v>162.42000000000002</v>
      </c>
      <c r="N33" s="50">
        <v>7.14</v>
      </c>
      <c r="O33" s="145">
        <v>40.29</v>
      </c>
      <c r="P33" s="145">
        <v>10.97</v>
      </c>
      <c r="Q33" s="316">
        <v>18.190000000000001</v>
      </c>
      <c r="R33" s="316"/>
      <c r="S33" s="53">
        <f t="shared" si="2"/>
        <v>76.59</v>
      </c>
      <c r="T33" s="303">
        <v>9.75</v>
      </c>
      <c r="U33" s="303"/>
      <c r="V33" s="180">
        <v>15.17028067</v>
      </c>
      <c r="W33" s="202">
        <v>43.686365509999995</v>
      </c>
      <c r="X33" s="204">
        <v>84.11</v>
      </c>
      <c r="Y33" s="236">
        <f t="shared" si="3"/>
        <v>152.71664618</v>
      </c>
    </row>
    <row r="34" spans="1:25" ht="15.75" thickBot="1">
      <c r="A34" s="168" t="s">
        <v>243</v>
      </c>
      <c r="B34" s="46" t="s">
        <v>68</v>
      </c>
      <c r="C34" s="54">
        <v>0</v>
      </c>
      <c r="D34" s="55">
        <v>0</v>
      </c>
      <c r="E34" s="144">
        <v>0</v>
      </c>
      <c r="F34" s="144">
        <v>0</v>
      </c>
      <c r="G34" s="54">
        <v>0</v>
      </c>
      <c r="H34" s="52">
        <f t="shared" si="0"/>
        <v>0</v>
      </c>
      <c r="I34" s="55">
        <v>0</v>
      </c>
      <c r="J34" s="144">
        <v>0</v>
      </c>
      <c r="K34" s="144">
        <v>0</v>
      </c>
      <c r="L34" s="54">
        <v>0</v>
      </c>
      <c r="M34" s="52">
        <f t="shared" si="1"/>
        <v>0</v>
      </c>
      <c r="N34" s="55">
        <v>0</v>
      </c>
      <c r="O34" s="144">
        <v>0</v>
      </c>
      <c r="P34" s="144">
        <v>0</v>
      </c>
      <c r="Q34" s="317">
        <v>0</v>
      </c>
      <c r="R34" s="317"/>
      <c r="S34" s="53">
        <f t="shared" si="2"/>
        <v>0</v>
      </c>
      <c r="T34" s="308">
        <v>0.1</v>
      </c>
      <c r="U34" s="308"/>
      <c r="V34" s="180">
        <v>0</v>
      </c>
      <c r="W34" s="202">
        <v>0</v>
      </c>
      <c r="X34" s="204" t="s">
        <v>337</v>
      </c>
      <c r="Y34" s="236">
        <f t="shared" si="3"/>
        <v>0.1</v>
      </c>
    </row>
    <row r="35" spans="1:25" ht="16.5" thickTop="1" thickBot="1">
      <c r="A35" s="170" t="s">
        <v>244</v>
      </c>
      <c r="B35" s="44" t="s">
        <v>204</v>
      </c>
      <c r="C35" s="49"/>
      <c r="D35" s="99"/>
      <c r="E35" s="147"/>
      <c r="F35" s="147"/>
      <c r="G35" s="49"/>
      <c r="H35" s="52"/>
      <c r="I35" s="99"/>
      <c r="J35" s="147"/>
      <c r="K35" s="147"/>
      <c r="L35" s="49"/>
      <c r="M35" s="52"/>
      <c r="N35" s="99"/>
      <c r="O35" s="147"/>
      <c r="P35" s="147"/>
      <c r="Q35" s="144"/>
      <c r="R35" s="144"/>
      <c r="S35" s="53"/>
      <c r="T35" s="311"/>
      <c r="U35" s="311"/>
      <c r="V35" s="180">
        <v>0</v>
      </c>
      <c r="W35" s="202">
        <v>0</v>
      </c>
      <c r="X35" s="204" t="s">
        <v>337</v>
      </c>
      <c r="Y35" s="236">
        <f t="shared" si="3"/>
        <v>0</v>
      </c>
    </row>
    <row r="36" spans="1:25" ht="16.5" thickTop="1" thickBot="1">
      <c r="A36" s="168" t="s">
        <v>245</v>
      </c>
      <c r="B36" s="44" t="s">
        <v>70</v>
      </c>
      <c r="C36" s="49">
        <v>113.97</v>
      </c>
      <c r="D36" s="50">
        <v>95.27</v>
      </c>
      <c r="E36" s="145">
        <v>5.89</v>
      </c>
      <c r="F36" s="145">
        <v>12.75</v>
      </c>
      <c r="G36" s="51">
        <v>74.98</v>
      </c>
      <c r="H36" s="52">
        <f t="shared" si="0"/>
        <v>188.89</v>
      </c>
      <c r="I36" s="50">
        <v>21</v>
      </c>
      <c r="J36" s="145">
        <v>5.65</v>
      </c>
      <c r="K36" s="145">
        <v>7.44</v>
      </c>
      <c r="L36" s="51">
        <v>6.87</v>
      </c>
      <c r="M36" s="52">
        <f t="shared" si="1"/>
        <v>40.959999999999994</v>
      </c>
      <c r="N36" s="50">
        <v>12.82</v>
      </c>
      <c r="O36" s="145">
        <v>1.65</v>
      </c>
      <c r="P36" s="145">
        <v>0.11</v>
      </c>
      <c r="Q36" s="312">
        <v>0.8</v>
      </c>
      <c r="R36" s="312"/>
      <c r="S36" s="53">
        <f t="shared" si="2"/>
        <v>15.38</v>
      </c>
      <c r="T36" s="307">
        <v>0.08</v>
      </c>
      <c r="U36" s="307"/>
      <c r="V36" s="180">
        <v>6.9422212400000003</v>
      </c>
      <c r="W36" s="202">
        <v>5.64284345</v>
      </c>
      <c r="X36" s="204">
        <v>7.14</v>
      </c>
      <c r="Y36" s="236">
        <f t="shared" si="3"/>
        <v>19.805064690000002</v>
      </c>
    </row>
    <row r="37" spans="1:25" ht="16.5" thickTop="1" thickBot="1">
      <c r="A37" s="170" t="s">
        <v>246</v>
      </c>
      <c r="B37" s="45" t="s">
        <v>72</v>
      </c>
      <c r="C37" s="51">
        <v>0</v>
      </c>
      <c r="D37" s="50">
        <v>0</v>
      </c>
      <c r="E37" s="145">
        <v>0</v>
      </c>
      <c r="F37" s="145">
        <v>0</v>
      </c>
      <c r="G37" s="51">
        <v>0</v>
      </c>
      <c r="H37" s="52">
        <f>SUM(D37:G37)</f>
        <v>0</v>
      </c>
      <c r="I37" s="50">
        <v>0</v>
      </c>
      <c r="J37" s="145">
        <v>0</v>
      </c>
      <c r="K37" s="145">
        <v>0</v>
      </c>
      <c r="L37" s="51">
        <v>0</v>
      </c>
      <c r="M37" s="52">
        <f>SUM(I37:L37)</f>
        <v>0</v>
      </c>
      <c r="N37" s="50">
        <v>0</v>
      </c>
      <c r="O37" s="145">
        <v>0</v>
      </c>
      <c r="P37" s="145">
        <v>0</v>
      </c>
      <c r="Q37" s="312">
        <v>3</v>
      </c>
      <c r="R37" s="312"/>
      <c r="S37" s="53">
        <f>SUM(N37:R37)</f>
        <v>3</v>
      </c>
      <c r="T37" s="305">
        <v>2</v>
      </c>
      <c r="U37" s="305"/>
      <c r="V37" s="180">
        <v>0</v>
      </c>
      <c r="W37" s="202">
        <v>0</v>
      </c>
      <c r="X37" s="204">
        <v>6</v>
      </c>
      <c r="Y37" s="236">
        <f t="shared" si="3"/>
        <v>8</v>
      </c>
    </row>
    <row r="38" spans="1:25" ht="16.5" thickTop="1" thickBot="1">
      <c r="A38" s="168" t="s">
        <v>247</v>
      </c>
      <c r="B38" s="45" t="s">
        <v>74</v>
      </c>
      <c r="C38" s="51">
        <v>0</v>
      </c>
      <c r="D38" s="50">
        <v>0</v>
      </c>
      <c r="E38" s="145">
        <v>0</v>
      </c>
      <c r="F38" s="145">
        <v>0</v>
      </c>
      <c r="G38" s="51">
        <v>0</v>
      </c>
      <c r="H38" s="52">
        <f>SUM(D38:G38)</f>
        <v>0</v>
      </c>
      <c r="I38" s="50">
        <v>0</v>
      </c>
      <c r="J38" s="145">
        <v>0</v>
      </c>
      <c r="K38" s="145">
        <v>0</v>
      </c>
      <c r="L38" s="51">
        <v>0.52</v>
      </c>
      <c r="M38" s="52">
        <f>SUM(I38:L38)</f>
        <v>0.52</v>
      </c>
      <c r="N38" s="50">
        <v>0</v>
      </c>
      <c r="O38" s="145">
        <v>0</v>
      </c>
      <c r="P38" s="145">
        <v>0</v>
      </c>
      <c r="Q38" s="312">
        <v>0</v>
      </c>
      <c r="R38" s="312"/>
      <c r="S38" s="53">
        <f>SUM(N38:R38)</f>
        <v>0</v>
      </c>
      <c r="T38" s="305">
        <v>0</v>
      </c>
      <c r="U38" s="305"/>
      <c r="V38" s="180">
        <v>0</v>
      </c>
      <c r="W38" s="202">
        <v>0</v>
      </c>
      <c r="X38" s="204" t="s">
        <v>337</v>
      </c>
      <c r="Y38" s="236">
        <f t="shared" si="3"/>
        <v>0</v>
      </c>
    </row>
    <row r="39" spans="1:25" ht="16.5" thickTop="1" thickBot="1">
      <c r="A39" s="170" t="s">
        <v>248</v>
      </c>
      <c r="B39" s="45" t="s">
        <v>71</v>
      </c>
      <c r="C39" s="51">
        <v>0.65</v>
      </c>
      <c r="D39" s="50">
        <v>0.02</v>
      </c>
      <c r="E39" s="145">
        <v>0</v>
      </c>
      <c r="F39" s="145">
        <v>7.0000000000000007E-2</v>
      </c>
      <c r="G39" s="51">
        <v>0</v>
      </c>
      <c r="H39" s="52">
        <f t="shared" si="0"/>
        <v>9.0000000000000011E-2</v>
      </c>
      <c r="I39" s="50">
        <v>0</v>
      </c>
      <c r="J39" s="145">
        <v>0</v>
      </c>
      <c r="K39" s="145">
        <v>0</v>
      </c>
      <c r="L39" s="51">
        <v>0.06</v>
      </c>
      <c r="M39" s="52">
        <f t="shared" si="1"/>
        <v>0.06</v>
      </c>
      <c r="N39" s="50">
        <v>0.05</v>
      </c>
      <c r="O39" s="145">
        <v>0</v>
      </c>
      <c r="P39" s="145">
        <v>7.0000000000000007E-2</v>
      </c>
      <c r="Q39" s="312">
        <v>0</v>
      </c>
      <c r="R39" s="312"/>
      <c r="S39" s="53">
        <f t="shared" si="2"/>
        <v>0.12000000000000001</v>
      </c>
      <c r="T39" s="305">
        <v>0.1</v>
      </c>
      <c r="U39" s="305"/>
      <c r="V39" s="180">
        <v>0</v>
      </c>
      <c r="W39" s="202">
        <v>20</v>
      </c>
      <c r="X39" s="204" t="s">
        <v>337</v>
      </c>
      <c r="Y39" s="236">
        <f t="shared" si="3"/>
        <v>20.100000000000001</v>
      </c>
    </row>
    <row r="40" spans="1:25" ht="16.5" thickTop="1" thickBot="1">
      <c r="A40" s="168" t="s">
        <v>249</v>
      </c>
      <c r="B40" s="45" t="s">
        <v>73</v>
      </c>
      <c r="C40" s="51">
        <v>0</v>
      </c>
      <c r="D40" s="50">
        <v>1.24</v>
      </c>
      <c r="E40" s="145">
        <v>0</v>
      </c>
      <c r="F40" s="145">
        <v>0</v>
      </c>
      <c r="G40" s="51">
        <v>5</v>
      </c>
      <c r="H40" s="52">
        <f t="shared" si="0"/>
        <v>6.24</v>
      </c>
      <c r="I40" s="50">
        <v>7.0000000000000007E-2</v>
      </c>
      <c r="J40" s="145">
        <v>1.66</v>
      </c>
      <c r="K40" s="145">
        <v>0</v>
      </c>
      <c r="L40" s="51">
        <v>0</v>
      </c>
      <c r="M40" s="52">
        <f t="shared" si="1"/>
        <v>1.73</v>
      </c>
      <c r="N40" s="50">
        <v>0</v>
      </c>
      <c r="O40" s="145">
        <v>0</v>
      </c>
      <c r="P40" s="145">
        <v>0</v>
      </c>
      <c r="Q40" s="312">
        <v>0.2</v>
      </c>
      <c r="R40" s="312"/>
      <c r="S40" s="53">
        <f t="shared" si="2"/>
        <v>0.2</v>
      </c>
      <c r="T40" s="305">
        <v>0.2</v>
      </c>
      <c r="U40" s="305"/>
      <c r="V40" s="180">
        <v>0.21959999999999999</v>
      </c>
      <c r="W40" s="202">
        <v>0</v>
      </c>
      <c r="X40" s="204" t="s">
        <v>337</v>
      </c>
      <c r="Y40" s="236">
        <f t="shared" si="3"/>
        <v>0.41959999999999997</v>
      </c>
    </row>
    <row r="41" spans="1:25" ht="16.5" thickTop="1" thickBot="1">
      <c r="A41" s="168" t="s">
        <v>250</v>
      </c>
      <c r="B41" s="45" t="s">
        <v>75</v>
      </c>
      <c r="C41" s="51">
        <v>16.010000000000002</v>
      </c>
      <c r="D41" s="50">
        <v>9.91</v>
      </c>
      <c r="E41" s="145">
        <v>4.18</v>
      </c>
      <c r="F41" s="145">
        <v>8.25</v>
      </c>
      <c r="G41" s="51">
        <v>132.94999999999999</v>
      </c>
      <c r="H41" s="52">
        <f t="shared" si="0"/>
        <v>155.29</v>
      </c>
      <c r="I41" s="50">
        <v>1.99</v>
      </c>
      <c r="J41" s="145">
        <v>15.92</v>
      </c>
      <c r="K41" s="145">
        <v>15.56</v>
      </c>
      <c r="L41" s="51">
        <v>5.0599999999999996</v>
      </c>
      <c r="M41" s="52">
        <f t="shared" si="1"/>
        <v>38.53</v>
      </c>
      <c r="N41" s="50">
        <v>0.57999999999999996</v>
      </c>
      <c r="O41" s="145">
        <v>20.260000000000002</v>
      </c>
      <c r="P41" s="145">
        <v>9.6300000000000008</v>
      </c>
      <c r="Q41" s="312">
        <v>29.23</v>
      </c>
      <c r="R41" s="312"/>
      <c r="S41" s="53">
        <f t="shared" si="2"/>
        <v>59.7</v>
      </c>
      <c r="T41" s="305">
        <v>1.01</v>
      </c>
      <c r="U41" s="305"/>
      <c r="V41" s="180">
        <v>0.16489217</v>
      </c>
      <c r="W41" s="202">
        <v>1.96695087</v>
      </c>
      <c r="X41" s="204">
        <v>9.4700000000000006</v>
      </c>
      <c r="Y41" s="236">
        <f t="shared" si="3"/>
        <v>12.61184304</v>
      </c>
    </row>
    <row r="42" spans="1:25" ht="16.5" thickTop="1" thickBot="1">
      <c r="A42" s="168" t="s">
        <v>251</v>
      </c>
      <c r="B42" s="45" t="s">
        <v>76</v>
      </c>
      <c r="C42" s="51">
        <v>0</v>
      </c>
      <c r="D42" s="50">
        <v>0</v>
      </c>
      <c r="E42" s="145">
        <v>0</v>
      </c>
      <c r="F42" s="145">
        <v>6.99</v>
      </c>
      <c r="G42" s="51">
        <v>0</v>
      </c>
      <c r="H42" s="52">
        <f t="shared" si="0"/>
        <v>6.99</v>
      </c>
      <c r="I42" s="50">
        <v>0</v>
      </c>
      <c r="J42" s="145">
        <v>0</v>
      </c>
      <c r="K42" s="145">
        <v>0</v>
      </c>
      <c r="L42" s="51">
        <v>0</v>
      </c>
      <c r="M42" s="52">
        <f t="shared" si="1"/>
        <v>0</v>
      </c>
      <c r="N42" s="50">
        <v>0</v>
      </c>
      <c r="O42" s="145">
        <v>0</v>
      </c>
      <c r="P42" s="145">
        <v>0</v>
      </c>
      <c r="Q42" s="312">
        <v>0</v>
      </c>
      <c r="R42" s="312"/>
      <c r="S42" s="53">
        <f t="shared" si="2"/>
        <v>0</v>
      </c>
      <c r="T42" s="305">
        <v>0</v>
      </c>
      <c r="U42" s="305"/>
      <c r="V42" s="180">
        <v>0</v>
      </c>
      <c r="W42" s="202">
        <v>0</v>
      </c>
      <c r="X42" s="204" t="s">
        <v>337</v>
      </c>
      <c r="Y42" s="236">
        <f t="shared" si="3"/>
        <v>0</v>
      </c>
    </row>
    <row r="43" spans="1:25" ht="16.5" thickTop="1" thickBot="1">
      <c r="A43" s="168" t="s">
        <v>252</v>
      </c>
      <c r="B43" s="45" t="s">
        <v>77</v>
      </c>
      <c r="C43" s="51">
        <v>1.2</v>
      </c>
      <c r="D43" s="50">
        <v>2.02</v>
      </c>
      <c r="E43" s="145">
        <v>0.43</v>
      </c>
      <c r="F43" s="145">
        <v>2.41</v>
      </c>
      <c r="G43" s="51">
        <v>1.7</v>
      </c>
      <c r="H43" s="52">
        <f t="shared" si="0"/>
        <v>6.5600000000000005</v>
      </c>
      <c r="I43" s="50">
        <v>4.72</v>
      </c>
      <c r="J43" s="145">
        <v>0.15</v>
      </c>
      <c r="K43" s="145">
        <v>0.05</v>
      </c>
      <c r="L43" s="51">
        <v>0.2</v>
      </c>
      <c r="M43" s="52">
        <f t="shared" si="1"/>
        <v>5.12</v>
      </c>
      <c r="N43" s="50">
        <v>0.02</v>
      </c>
      <c r="O43" s="145">
        <v>0.48</v>
      </c>
      <c r="P43" s="145">
        <v>0.6</v>
      </c>
      <c r="Q43" s="312">
        <v>0</v>
      </c>
      <c r="R43" s="312"/>
      <c r="S43" s="53">
        <f t="shared" si="2"/>
        <v>1.1000000000000001</v>
      </c>
      <c r="T43" s="305">
        <v>11.1</v>
      </c>
      <c r="U43" s="305"/>
      <c r="V43" s="180">
        <v>7.4999999999999997E-2</v>
      </c>
      <c r="W43" s="202">
        <v>0.84950031000000004</v>
      </c>
      <c r="X43" s="204">
        <v>0.77</v>
      </c>
      <c r="Y43" s="236">
        <f t="shared" si="3"/>
        <v>12.794500309999998</v>
      </c>
    </row>
    <row r="44" spans="1:25" s="178" customFormat="1" ht="16.5" thickTop="1" thickBot="1">
      <c r="A44" s="171" t="s">
        <v>260</v>
      </c>
      <c r="B44" s="172" t="s">
        <v>78</v>
      </c>
      <c r="C44" s="173">
        <v>0.02</v>
      </c>
      <c r="D44" s="174">
        <v>0</v>
      </c>
      <c r="E44" s="175">
        <v>0</v>
      </c>
      <c r="F44" s="175">
        <v>0</v>
      </c>
      <c r="G44" s="173">
        <v>0</v>
      </c>
      <c r="H44" s="176">
        <f t="shared" si="0"/>
        <v>0</v>
      </c>
      <c r="I44" s="174">
        <v>0</v>
      </c>
      <c r="J44" s="175">
        <v>0</v>
      </c>
      <c r="K44" s="175">
        <v>0</v>
      </c>
      <c r="L44" s="173">
        <v>0</v>
      </c>
      <c r="M44" s="176">
        <f t="shared" si="1"/>
        <v>0</v>
      </c>
      <c r="N44" s="174">
        <v>0</v>
      </c>
      <c r="O44" s="175">
        <v>0</v>
      </c>
      <c r="P44" s="175">
        <v>0</v>
      </c>
      <c r="Q44" s="315">
        <v>0</v>
      </c>
      <c r="R44" s="315"/>
      <c r="S44" s="177">
        <f t="shared" si="2"/>
        <v>0</v>
      </c>
      <c r="T44" s="304">
        <v>0</v>
      </c>
      <c r="U44" s="304"/>
      <c r="V44" s="180">
        <v>0</v>
      </c>
      <c r="W44" s="245">
        <v>0</v>
      </c>
      <c r="X44" s="240" t="s">
        <v>337</v>
      </c>
      <c r="Y44" s="236">
        <f t="shared" si="3"/>
        <v>0</v>
      </c>
    </row>
    <row r="45" spans="1:25" s="178" customFormat="1" ht="16.5" thickTop="1" thickBot="1">
      <c r="A45" s="171"/>
      <c r="B45" s="172" t="s">
        <v>79</v>
      </c>
      <c r="C45" s="173">
        <v>0.02</v>
      </c>
      <c r="D45" s="174">
        <v>0.11</v>
      </c>
      <c r="E45" s="175">
        <v>0.99</v>
      </c>
      <c r="F45" s="175">
        <v>0.03</v>
      </c>
      <c r="G45" s="173">
        <v>0.02</v>
      </c>
      <c r="H45" s="176">
        <f t="shared" si="0"/>
        <v>1.1500000000000001</v>
      </c>
      <c r="I45" s="174">
        <v>0.03</v>
      </c>
      <c r="J45" s="175">
        <v>0</v>
      </c>
      <c r="K45" s="175">
        <v>0</v>
      </c>
      <c r="L45" s="173">
        <v>2.08</v>
      </c>
      <c r="M45" s="176">
        <f t="shared" si="1"/>
        <v>2.11</v>
      </c>
      <c r="N45" s="174">
        <v>0</v>
      </c>
      <c r="O45" s="175">
        <v>0</v>
      </c>
      <c r="P45" s="175">
        <v>0.11</v>
      </c>
      <c r="Q45" s="315">
        <v>0</v>
      </c>
      <c r="R45" s="315"/>
      <c r="S45" s="177">
        <f t="shared" si="2"/>
        <v>0.11</v>
      </c>
      <c r="T45" s="304">
        <v>0.57999999999999996</v>
      </c>
      <c r="U45" s="304"/>
      <c r="V45" s="180">
        <v>0.13497314000000002</v>
      </c>
      <c r="W45" s="245">
        <v>0.22</v>
      </c>
      <c r="X45" s="240" t="s">
        <v>337</v>
      </c>
      <c r="Y45" s="236">
        <f t="shared" si="3"/>
        <v>0.93497313999999998</v>
      </c>
    </row>
    <row r="46" spans="1:25" ht="16.5" thickTop="1" thickBot="1">
      <c r="A46" s="168" t="s">
        <v>253</v>
      </c>
      <c r="B46" s="45" t="s">
        <v>80</v>
      </c>
      <c r="C46" s="51">
        <v>11</v>
      </c>
      <c r="D46" s="50">
        <v>98.88</v>
      </c>
      <c r="E46" s="145">
        <v>14.38</v>
      </c>
      <c r="F46" s="145">
        <v>10.64</v>
      </c>
      <c r="G46" s="51">
        <v>19.96</v>
      </c>
      <c r="H46" s="52">
        <f t="shared" si="0"/>
        <v>143.85999999999999</v>
      </c>
      <c r="I46" s="50">
        <v>5.13</v>
      </c>
      <c r="J46" s="145">
        <v>18.600000000000001</v>
      </c>
      <c r="K46" s="145">
        <v>5.82</v>
      </c>
      <c r="L46" s="51">
        <v>0</v>
      </c>
      <c r="M46" s="52">
        <f t="shared" si="1"/>
        <v>29.55</v>
      </c>
      <c r="N46" s="50">
        <v>0</v>
      </c>
      <c r="O46" s="145">
        <v>0</v>
      </c>
      <c r="P46" s="145">
        <v>0</v>
      </c>
      <c r="Q46" s="312">
        <v>1.53</v>
      </c>
      <c r="R46" s="312"/>
      <c r="S46" s="53">
        <f t="shared" si="2"/>
        <v>1.53</v>
      </c>
      <c r="T46" s="305">
        <v>0</v>
      </c>
      <c r="U46" s="305"/>
      <c r="V46" s="180">
        <v>0</v>
      </c>
      <c r="W46" s="244">
        <v>0</v>
      </c>
      <c r="X46" s="204" t="s">
        <v>337</v>
      </c>
      <c r="Y46" s="236">
        <f t="shared" si="3"/>
        <v>0</v>
      </c>
    </row>
    <row r="47" spans="1:25" ht="16.5" thickTop="1" thickBot="1">
      <c r="A47" s="168" t="s">
        <v>254</v>
      </c>
      <c r="B47" s="45" t="s">
        <v>81</v>
      </c>
      <c r="C47" s="51">
        <v>0</v>
      </c>
      <c r="D47" s="50">
        <v>0</v>
      </c>
      <c r="E47" s="145">
        <v>0</v>
      </c>
      <c r="F47" s="145">
        <v>0</v>
      </c>
      <c r="G47" s="51">
        <v>0</v>
      </c>
      <c r="H47" s="52">
        <f t="shared" si="0"/>
        <v>0</v>
      </c>
      <c r="I47" s="50">
        <v>0</v>
      </c>
      <c r="J47" s="145">
        <v>0</v>
      </c>
      <c r="K47" s="145">
        <v>0</v>
      </c>
      <c r="L47" s="51">
        <v>0.6</v>
      </c>
      <c r="M47" s="52">
        <f t="shared" si="1"/>
        <v>0.6</v>
      </c>
      <c r="N47" s="50">
        <v>0</v>
      </c>
      <c r="O47" s="145">
        <v>0</v>
      </c>
      <c r="P47" s="145">
        <v>0</v>
      </c>
      <c r="Q47" s="312">
        <v>0</v>
      </c>
      <c r="R47" s="312"/>
      <c r="S47" s="53">
        <f t="shared" si="2"/>
        <v>0</v>
      </c>
      <c r="T47" s="305">
        <v>0</v>
      </c>
      <c r="U47" s="305"/>
      <c r="V47" s="180">
        <v>0</v>
      </c>
      <c r="W47" s="244">
        <v>8.9134899999999996E-3</v>
      </c>
      <c r="X47" s="204" t="s">
        <v>337</v>
      </c>
      <c r="Y47" s="236">
        <f t="shared" si="3"/>
        <v>8.9134899999999996E-3</v>
      </c>
    </row>
    <row r="48" spans="1:25" ht="16.5" thickTop="1" thickBot="1">
      <c r="A48" s="168" t="s">
        <v>255</v>
      </c>
      <c r="B48" s="45" t="s">
        <v>82</v>
      </c>
      <c r="C48" s="51">
        <v>0</v>
      </c>
      <c r="D48" s="50">
        <v>0.09</v>
      </c>
      <c r="E48" s="145">
        <v>0</v>
      </c>
      <c r="F48" s="145">
        <v>0.16</v>
      </c>
      <c r="G48" s="51">
        <v>0</v>
      </c>
      <c r="H48" s="52">
        <f t="shared" si="0"/>
        <v>0.25</v>
      </c>
      <c r="I48" s="50">
        <v>0</v>
      </c>
      <c r="J48" s="145">
        <v>0.27</v>
      </c>
      <c r="K48" s="145">
        <v>0.03</v>
      </c>
      <c r="L48" s="51">
        <v>3.06</v>
      </c>
      <c r="M48" s="52">
        <f t="shared" si="1"/>
        <v>3.3600000000000003</v>
      </c>
      <c r="N48" s="50">
        <v>0.59</v>
      </c>
      <c r="O48" s="145">
        <v>0</v>
      </c>
      <c r="P48" s="145">
        <v>0.61</v>
      </c>
      <c r="Q48" s="312">
        <v>1.1100000000000001</v>
      </c>
      <c r="R48" s="312"/>
      <c r="S48" s="53">
        <f t="shared" si="2"/>
        <v>2.31</v>
      </c>
      <c r="T48" s="306">
        <v>1.4290898999999999</v>
      </c>
      <c r="U48" s="306"/>
      <c r="V48" s="180">
        <v>0</v>
      </c>
      <c r="W48" s="244">
        <v>0</v>
      </c>
      <c r="X48" s="204">
        <v>0.89</v>
      </c>
      <c r="Y48" s="236">
        <f t="shared" si="3"/>
        <v>2.3190898999999998</v>
      </c>
    </row>
    <row r="49" spans="1:25" ht="16.5" thickTop="1" thickBot="1">
      <c r="A49" s="168" t="s">
        <v>256</v>
      </c>
      <c r="B49" s="45" t="s">
        <v>83</v>
      </c>
      <c r="C49" s="51">
        <v>0.02</v>
      </c>
      <c r="D49" s="50">
        <v>0</v>
      </c>
      <c r="E49" s="145">
        <v>0.01</v>
      </c>
      <c r="F49" s="145">
        <v>0</v>
      </c>
      <c r="G49" s="51">
        <v>0.64</v>
      </c>
      <c r="H49" s="52">
        <f t="shared" si="0"/>
        <v>0.65</v>
      </c>
      <c r="I49" s="50">
        <v>0</v>
      </c>
      <c r="J49" s="145">
        <v>0.95</v>
      </c>
      <c r="K49" s="145">
        <v>1.53</v>
      </c>
      <c r="L49" s="51">
        <v>0</v>
      </c>
      <c r="M49" s="52">
        <f t="shared" si="1"/>
        <v>2.48</v>
      </c>
      <c r="N49" s="50">
        <v>0</v>
      </c>
      <c r="O49" s="145">
        <v>0</v>
      </c>
      <c r="P49" s="145">
        <v>1</v>
      </c>
      <c r="Q49" s="312">
        <v>0.01</v>
      </c>
      <c r="R49" s="312"/>
      <c r="S49" s="53">
        <f t="shared" si="2"/>
        <v>1.01</v>
      </c>
      <c r="T49" s="306">
        <v>2.7700000000000001E-4</v>
      </c>
      <c r="U49" s="306"/>
      <c r="V49" s="180">
        <v>-4.2670000000000003E-5</v>
      </c>
      <c r="W49" s="244">
        <v>0</v>
      </c>
      <c r="X49" s="204" t="s">
        <v>337</v>
      </c>
      <c r="Y49" s="236">
        <f t="shared" si="3"/>
        <v>2.3433000000000001E-4</v>
      </c>
    </row>
    <row r="50" spans="1:25" ht="16.5" thickTop="1" thickBot="1">
      <c r="A50" s="168" t="s">
        <v>257</v>
      </c>
      <c r="B50" s="45" t="s">
        <v>84</v>
      </c>
      <c r="C50" s="51">
        <v>0</v>
      </c>
      <c r="D50" s="50">
        <v>0.23</v>
      </c>
      <c r="E50" s="145">
        <v>0.55000000000000004</v>
      </c>
      <c r="F50" s="145">
        <v>0.55000000000000004</v>
      </c>
      <c r="G50" s="51">
        <v>0</v>
      </c>
      <c r="H50" s="52">
        <f t="shared" si="0"/>
        <v>1.33</v>
      </c>
      <c r="I50" s="50">
        <v>0</v>
      </c>
      <c r="J50" s="145">
        <v>0</v>
      </c>
      <c r="K50" s="145">
        <v>0</v>
      </c>
      <c r="L50" s="51">
        <v>1.35</v>
      </c>
      <c r="M50" s="52">
        <f t="shared" si="1"/>
        <v>1.35</v>
      </c>
      <c r="N50" s="50">
        <v>0.05</v>
      </c>
      <c r="O50" s="145">
        <v>0.66</v>
      </c>
      <c r="P50" s="145">
        <v>0.54</v>
      </c>
      <c r="Q50" s="312">
        <v>0.02</v>
      </c>
      <c r="R50" s="312"/>
      <c r="S50" s="53">
        <f t="shared" si="2"/>
        <v>1.27</v>
      </c>
      <c r="T50" s="306">
        <v>0.4776242</v>
      </c>
      <c r="U50" s="306"/>
      <c r="V50" s="180">
        <v>1.7000000000000001E-2</v>
      </c>
      <c r="W50" s="244">
        <v>0</v>
      </c>
      <c r="X50" s="204">
        <v>4.0599999999999996</v>
      </c>
      <c r="Y50" s="236">
        <f t="shared" si="3"/>
        <v>4.5546241999999992</v>
      </c>
    </row>
    <row r="51" spans="1:25" ht="16.5" thickTop="1" thickBot="1">
      <c r="A51" s="168" t="s">
        <v>258</v>
      </c>
      <c r="B51" s="45" t="s">
        <v>85</v>
      </c>
      <c r="C51" s="51">
        <v>0</v>
      </c>
      <c r="D51" s="50">
        <v>0</v>
      </c>
      <c r="E51" s="145">
        <v>0</v>
      </c>
      <c r="F51" s="145">
        <v>0</v>
      </c>
      <c r="G51" s="51">
        <v>0</v>
      </c>
      <c r="H51" s="52">
        <f t="shared" si="0"/>
        <v>0</v>
      </c>
      <c r="I51" s="50">
        <v>0.6</v>
      </c>
      <c r="J51" s="145">
        <v>0</v>
      </c>
      <c r="K51" s="145">
        <v>0</v>
      </c>
      <c r="L51" s="51">
        <v>0</v>
      </c>
      <c r="M51" s="52">
        <f t="shared" si="1"/>
        <v>0.6</v>
      </c>
      <c r="N51" s="50">
        <v>0</v>
      </c>
      <c r="O51" s="145">
        <v>0</v>
      </c>
      <c r="P51" s="145">
        <v>0</v>
      </c>
      <c r="Q51" s="312">
        <v>0</v>
      </c>
      <c r="R51" s="312"/>
      <c r="S51" s="53">
        <f t="shared" si="2"/>
        <v>0</v>
      </c>
      <c r="T51" s="306">
        <v>0</v>
      </c>
      <c r="U51" s="306"/>
      <c r="V51" s="180">
        <v>0</v>
      </c>
      <c r="W51" s="244">
        <v>0</v>
      </c>
      <c r="X51" s="204" t="s">
        <v>337</v>
      </c>
      <c r="Y51" s="236">
        <f t="shared" si="3"/>
        <v>0</v>
      </c>
    </row>
    <row r="52" spans="1:25" s="48" customFormat="1" ht="16.5" thickTop="1" thickBot="1">
      <c r="A52" s="169" t="s">
        <v>259</v>
      </c>
      <c r="B52" s="103" t="s">
        <v>86</v>
      </c>
      <c r="C52" s="104">
        <v>0</v>
      </c>
      <c r="D52" s="105">
        <v>0</v>
      </c>
      <c r="E52" s="106">
        <v>0</v>
      </c>
      <c r="F52" s="106">
        <v>0</v>
      </c>
      <c r="G52" s="104">
        <v>0.6</v>
      </c>
      <c r="H52" s="52">
        <f t="shared" si="0"/>
        <v>0.6</v>
      </c>
      <c r="I52" s="105">
        <v>0</v>
      </c>
      <c r="J52" s="106">
        <v>0</v>
      </c>
      <c r="K52" s="106">
        <v>0</v>
      </c>
      <c r="L52" s="104">
        <v>0</v>
      </c>
      <c r="M52" s="52">
        <f t="shared" si="1"/>
        <v>0</v>
      </c>
      <c r="N52" s="105">
        <v>0</v>
      </c>
      <c r="O52" s="106">
        <v>0</v>
      </c>
      <c r="P52" s="106">
        <v>0</v>
      </c>
      <c r="Q52" s="314">
        <v>0</v>
      </c>
      <c r="R52" s="314"/>
      <c r="S52" s="53">
        <f t="shared" si="2"/>
        <v>0</v>
      </c>
      <c r="T52" s="306">
        <v>0</v>
      </c>
      <c r="U52" s="306"/>
      <c r="V52" s="180">
        <v>0</v>
      </c>
      <c r="W52" s="244">
        <v>0</v>
      </c>
      <c r="X52" s="204" t="s">
        <v>337</v>
      </c>
      <c r="Y52" s="236">
        <f t="shared" si="3"/>
        <v>0</v>
      </c>
    </row>
    <row r="53" spans="1:25" ht="16.5" thickTop="1" thickBot="1">
      <c r="A53" s="168" t="s">
        <v>261</v>
      </c>
      <c r="B53" s="45" t="s">
        <v>87</v>
      </c>
      <c r="C53" s="51">
        <v>0.5</v>
      </c>
      <c r="D53" s="50">
        <v>0.93</v>
      </c>
      <c r="E53" s="145">
        <v>2.2200000000000002</v>
      </c>
      <c r="F53" s="145">
        <v>0</v>
      </c>
      <c r="G53" s="51">
        <v>0</v>
      </c>
      <c r="H53" s="52">
        <f t="shared" si="0"/>
        <v>3.1500000000000004</v>
      </c>
      <c r="I53" s="50">
        <v>0</v>
      </c>
      <c r="J53" s="145">
        <v>0</v>
      </c>
      <c r="K53" s="145">
        <v>0</v>
      </c>
      <c r="L53" s="51">
        <v>0</v>
      </c>
      <c r="M53" s="52">
        <f t="shared" si="1"/>
        <v>0</v>
      </c>
      <c r="N53" s="50">
        <v>0</v>
      </c>
      <c r="O53" s="145">
        <v>0</v>
      </c>
      <c r="P53" s="145">
        <v>0</v>
      </c>
      <c r="Q53" s="312">
        <v>0</v>
      </c>
      <c r="R53" s="312"/>
      <c r="S53" s="53">
        <f t="shared" si="2"/>
        <v>0</v>
      </c>
      <c r="T53" s="305">
        <v>0</v>
      </c>
      <c r="U53" s="305"/>
      <c r="V53" s="180">
        <v>0</v>
      </c>
      <c r="X53" s="204" t="s">
        <v>337</v>
      </c>
      <c r="Y53" s="236">
        <f t="shared" si="3"/>
        <v>0</v>
      </c>
    </row>
    <row r="54" spans="1:25" ht="16.5" thickTop="1" thickBot="1">
      <c r="A54" s="168" t="s">
        <v>262</v>
      </c>
      <c r="B54" s="45" t="s">
        <v>88</v>
      </c>
      <c r="C54" s="51">
        <v>8.69</v>
      </c>
      <c r="D54" s="50">
        <v>3.29</v>
      </c>
      <c r="E54" s="145">
        <v>27.81</v>
      </c>
      <c r="F54" s="145">
        <v>8.83</v>
      </c>
      <c r="G54" s="51">
        <v>2</v>
      </c>
      <c r="H54" s="52">
        <f t="shared" si="0"/>
        <v>41.93</v>
      </c>
      <c r="I54" s="50">
        <v>1.5</v>
      </c>
      <c r="J54" s="145">
        <v>1.59</v>
      </c>
      <c r="K54" s="145">
        <v>2.91</v>
      </c>
      <c r="L54" s="51">
        <v>7.06</v>
      </c>
      <c r="M54" s="52">
        <f t="shared" si="1"/>
        <v>13.059999999999999</v>
      </c>
      <c r="N54" s="50">
        <v>2.52</v>
      </c>
      <c r="O54" s="145">
        <v>1.37</v>
      </c>
      <c r="P54" s="145">
        <v>0.77</v>
      </c>
      <c r="Q54" s="312">
        <v>0.13</v>
      </c>
      <c r="R54" s="312"/>
      <c r="S54" s="53">
        <f t="shared" si="2"/>
        <v>4.79</v>
      </c>
      <c r="T54" s="305">
        <v>0.56999999999999995</v>
      </c>
      <c r="U54" s="305"/>
      <c r="V54" s="180">
        <v>0.87882891000000007</v>
      </c>
      <c r="W54" s="180">
        <v>6.2079250000000004</v>
      </c>
      <c r="X54" s="204">
        <v>6.32</v>
      </c>
      <c r="Y54" s="236">
        <f t="shared" si="3"/>
        <v>13.976753910000001</v>
      </c>
    </row>
    <row r="55" spans="1:25" ht="16.5" thickTop="1" thickBot="1">
      <c r="A55" s="168" t="s">
        <v>263</v>
      </c>
      <c r="B55" s="45" t="s">
        <v>89</v>
      </c>
      <c r="C55" s="51">
        <v>0</v>
      </c>
      <c r="D55" s="50">
        <v>0</v>
      </c>
      <c r="E55" s="145">
        <v>0</v>
      </c>
      <c r="F55" s="145">
        <v>0.01</v>
      </c>
      <c r="G55" s="51">
        <v>0</v>
      </c>
      <c r="H55" s="52">
        <f t="shared" si="0"/>
        <v>0.01</v>
      </c>
      <c r="I55" s="50">
        <v>0</v>
      </c>
      <c r="J55" s="145">
        <v>0</v>
      </c>
      <c r="K55" s="145">
        <v>0.01</v>
      </c>
      <c r="L55" s="51">
        <v>0</v>
      </c>
      <c r="M55" s="52">
        <f t="shared" si="1"/>
        <v>0.01</v>
      </c>
      <c r="N55" s="50">
        <v>0</v>
      </c>
      <c r="O55" s="145">
        <v>0</v>
      </c>
      <c r="P55" s="145">
        <v>0</v>
      </c>
      <c r="Q55" s="312">
        <v>0</v>
      </c>
      <c r="R55" s="312"/>
      <c r="S55" s="53">
        <f t="shared" si="2"/>
        <v>0</v>
      </c>
      <c r="T55" s="305">
        <v>0</v>
      </c>
      <c r="U55" s="305"/>
      <c r="V55" s="180">
        <v>0</v>
      </c>
      <c r="W55" s="180">
        <v>0</v>
      </c>
      <c r="X55" s="204" t="s">
        <v>337</v>
      </c>
      <c r="Y55" s="236">
        <f t="shared" si="3"/>
        <v>0</v>
      </c>
    </row>
    <row r="56" spans="1:25" ht="15.75" thickBot="1">
      <c r="A56" s="168" t="s">
        <v>264</v>
      </c>
      <c r="B56" s="45" t="s">
        <v>205</v>
      </c>
      <c r="C56" s="51"/>
      <c r="D56" s="50"/>
      <c r="E56" s="145"/>
      <c r="F56" s="145"/>
      <c r="G56" s="51"/>
      <c r="H56" s="52"/>
      <c r="I56" s="50"/>
      <c r="J56" s="145"/>
      <c r="K56" s="145"/>
      <c r="L56" s="51"/>
      <c r="M56" s="52"/>
      <c r="N56" s="50"/>
      <c r="O56" s="145"/>
      <c r="P56" s="145"/>
      <c r="Q56" s="144"/>
      <c r="R56" s="144"/>
      <c r="S56" s="53"/>
      <c r="T56" s="309"/>
      <c r="U56" s="309"/>
      <c r="V56" s="180">
        <v>0</v>
      </c>
      <c r="W56" s="180">
        <v>0</v>
      </c>
      <c r="X56" s="204" t="s">
        <v>337</v>
      </c>
      <c r="Y56" s="236">
        <f t="shared" si="3"/>
        <v>0</v>
      </c>
    </row>
    <row r="57" spans="1:25" ht="16.5" thickTop="1" thickBot="1">
      <c r="A57" s="168" t="s">
        <v>265</v>
      </c>
      <c r="B57" s="45" t="s">
        <v>90</v>
      </c>
      <c r="C57" s="51">
        <v>10.44</v>
      </c>
      <c r="D57" s="50">
        <v>19.84</v>
      </c>
      <c r="E57" s="145">
        <v>17.23</v>
      </c>
      <c r="F57" s="145">
        <v>22.75</v>
      </c>
      <c r="G57" s="51">
        <v>16.48</v>
      </c>
      <c r="H57" s="52">
        <f t="shared" si="0"/>
        <v>76.3</v>
      </c>
      <c r="I57" s="50">
        <v>15.57</v>
      </c>
      <c r="J57" s="145">
        <v>6.47</v>
      </c>
      <c r="K57" s="145">
        <v>21.44</v>
      </c>
      <c r="L57" s="51">
        <v>3.15</v>
      </c>
      <c r="M57" s="52">
        <f t="shared" si="1"/>
        <v>46.63</v>
      </c>
      <c r="N57" s="50">
        <v>19.350000000000001</v>
      </c>
      <c r="O57" s="145">
        <v>8.48</v>
      </c>
      <c r="P57" s="145">
        <v>4.67</v>
      </c>
      <c r="Q57" s="312">
        <v>106.55</v>
      </c>
      <c r="R57" s="312"/>
      <c r="S57" s="53">
        <f t="shared" si="2"/>
        <v>139.05000000000001</v>
      </c>
      <c r="T57" s="305">
        <v>12.13</v>
      </c>
      <c r="U57" s="305"/>
      <c r="V57" s="180">
        <v>15.380199339999999</v>
      </c>
      <c r="W57" s="180">
        <v>27.354701120000001</v>
      </c>
      <c r="X57" s="204">
        <v>61.95</v>
      </c>
      <c r="Y57" s="236">
        <f t="shared" si="3"/>
        <v>116.81490046</v>
      </c>
    </row>
    <row r="58" spans="1:25" ht="16.5" thickTop="1" thickBot="1">
      <c r="A58" s="168" t="s">
        <v>266</v>
      </c>
      <c r="B58" s="45" t="s">
        <v>91</v>
      </c>
      <c r="C58" s="51">
        <v>0</v>
      </c>
      <c r="D58" s="50">
        <v>1.19</v>
      </c>
      <c r="E58" s="145">
        <v>3</v>
      </c>
      <c r="F58" s="145">
        <v>0</v>
      </c>
      <c r="G58" s="51">
        <v>0</v>
      </c>
      <c r="H58" s="52">
        <f t="shared" si="0"/>
        <v>4.1899999999999995</v>
      </c>
      <c r="I58" s="50">
        <v>0</v>
      </c>
      <c r="J58" s="145">
        <v>0</v>
      </c>
      <c r="K58" s="145">
        <v>0</v>
      </c>
      <c r="L58" s="51">
        <v>0</v>
      </c>
      <c r="M58" s="52">
        <f t="shared" si="1"/>
        <v>0</v>
      </c>
      <c r="N58" s="50">
        <v>0</v>
      </c>
      <c r="O58" s="145">
        <v>0</v>
      </c>
      <c r="P58" s="145">
        <v>0</v>
      </c>
      <c r="Q58" s="312">
        <v>0</v>
      </c>
      <c r="R58" s="312"/>
      <c r="S58" s="53">
        <f t="shared" si="2"/>
        <v>0</v>
      </c>
      <c r="T58" s="305">
        <v>0</v>
      </c>
      <c r="U58" s="305"/>
      <c r="V58" s="180">
        <v>5.3249999999999999E-2</v>
      </c>
      <c r="W58" s="180">
        <v>0</v>
      </c>
      <c r="X58" s="204">
        <v>0.03</v>
      </c>
      <c r="Y58" s="236">
        <f t="shared" si="3"/>
        <v>8.3249999999999991E-2</v>
      </c>
    </row>
    <row r="59" spans="1:25" ht="16.5" thickTop="1" thickBot="1">
      <c r="A59" s="168" t="s">
        <v>267</v>
      </c>
      <c r="B59" s="45" t="s">
        <v>92</v>
      </c>
      <c r="C59" s="51">
        <v>0</v>
      </c>
      <c r="D59" s="50">
        <v>0</v>
      </c>
      <c r="E59" s="145">
        <v>0</v>
      </c>
      <c r="F59" s="145">
        <v>1.1200000000000001</v>
      </c>
      <c r="G59" s="51">
        <v>0</v>
      </c>
      <c r="H59" s="52">
        <f t="shared" si="0"/>
        <v>1.1200000000000001</v>
      </c>
      <c r="I59" s="50">
        <v>0.22</v>
      </c>
      <c r="J59" s="145">
        <v>0</v>
      </c>
      <c r="K59" s="145">
        <v>0</v>
      </c>
      <c r="L59" s="51">
        <v>0</v>
      </c>
      <c r="M59" s="52">
        <f t="shared" si="1"/>
        <v>0.22</v>
      </c>
      <c r="N59" s="50">
        <v>0</v>
      </c>
      <c r="O59" s="145">
        <v>0</v>
      </c>
      <c r="P59" s="145">
        <v>0.11</v>
      </c>
      <c r="Q59" s="312">
        <v>0</v>
      </c>
      <c r="R59" s="312"/>
      <c r="S59" s="53">
        <f t="shared" si="2"/>
        <v>0.11</v>
      </c>
      <c r="T59" s="57"/>
      <c r="U59" s="146">
        <v>0</v>
      </c>
      <c r="V59" s="180">
        <v>0</v>
      </c>
      <c r="W59" s="180">
        <v>0</v>
      </c>
      <c r="X59" s="204" t="s">
        <v>337</v>
      </c>
      <c r="Y59" s="236">
        <f t="shared" si="3"/>
        <v>0</v>
      </c>
    </row>
    <row r="60" spans="1:25" ht="16.5" thickTop="1" thickBot="1">
      <c r="A60" s="169" t="s">
        <v>268</v>
      </c>
      <c r="B60" s="46" t="s">
        <v>93</v>
      </c>
      <c r="C60" s="54">
        <v>0</v>
      </c>
      <c r="D60" s="55">
        <v>0</v>
      </c>
      <c r="E60" s="144">
        <v>0</v>
      </c>
      <c r="F60" s="144">
        <v>0</v>
      </c>
      <c r="G60" s="54">
        <v>0</v>
      </c>
      <c r="H60" s="52">
        <f t="shared" si="0"/>
        <v>0</v>
      </c>
      <c r="I60" s="55">
        <v>0</v>
      </c>
      <c r="J60" s="144">
        <v>0</v>
      </c>
      <c r="K60" s="144">
        <v>0</v>
      </c>
      <c r="L60" s="54">
        <v>0</v>
      </c>
      <c r="M60" s="52">
        <f t="shared" si="1"/>
        <v>0</v>
      </c>
      <c r="N60" s="55">
        <v>0.31</v>
      </c>
      <c r="O60" s="144">
        <v>0</v>
      </c>
      <c r="P60" s="144">
        <v>0</v>
      </c>
      <c r="Q60" s="312">
        <v>0.05</v>
      </c>
      <c r="R60" s="312"/>
      <c r="S60" s="53">
        <f t="shared" si="2"/>
        <v>0.36</v>
      </c>
      <c r="T60" s="57"/>
      <c r="U60" s="56">
        <v>0</v>
      </c>
      <c r="V60" s="180">
        <v>0</v>
      </c>
      <c r="W60" s="180">
        <v>0</v>
      </c>
      <c r="X60" s="204">
        <v>2.69</v>
      </c>
      <c r="Y60" s="236">
        <f t="shared" si="3"/>
        <v>2.69</v>
      </c>
    </row>
    <row r="61" spans="1:25" ht="16.5" thickTop="1" thickBot="1">
      <c r="A61" s="168" t="s">
        <v>269</v>
      </c>
      <c r="B61" t="s">
        <v>94</v>
      </c>
      <c r="C61" s="57">
        <v>0.12</v>
      </c>
      <c r="D61" s="57">
        <v>0</v>
      </c>
      <c r="E61" s="57">
        <v>0</v>
      </c>
      <c r="F61" s="57">
        <v>2.36</v>
      </c>
      <c r="G61" s="57">
        <v>0.88</v>
      </c>
      <c r="H61" s="52">
        <f t="shared" si="0"/>
        <v>3.2399999999999998</v>
      </c>
      <c r="I61" s="57">
        <v>0</v>
      </c>
      <c r="J61" s="57">
        <v>0</v>
      </c>
      <c r="K61" s="57">
        <v>0</v>
      </c>
      <c r="L61" s="57">
        <v>0</v>
      </c>
      <c r="M61" s="52">
        <f t="shared" si="1"/>
        <v>0</v>
      </c>
      <c r="N61" s="57">
        <v>0</v>
      </c>
      <c r="O61" s="57">
        <v>0</v>
      </c>
      <c r="P61" s="57">
        <v>0</v>
      </c>
      <c r="Q61" s="312">
        <v>2.4700000000000002</v>
      </c>
      <c r="R61" s="312"/>
      <c r="S61" s="53">
        <f t="shared" si="2"/>
        <v>2.4700000000000002</v>
      </c>
      <c r="T61" s="57"/>
      <c r="U61" s="57">
        <v>0</v>
      </c>
      <c r="V61" s="180">
        <v>0</v>
      </c>
      <c r="W61" s="180">
        <v>0</v>
      </c>
      <c r="X61" s="204">
        <v>234.84</v>
      </c>
      <c r="Y61" s="236">
        <f t="shared" si="3"/>
        <v>234.84</v>
      </c>
    </row>
    <row r="62" spans="1:25" ht="16.5" thickTop="1" thickBot="1">
      <c r="A62" s="168" t="s">
        <v>270</v>
      </c>
      <c r="B62" t="s">
        <v>95</v>
      </c>
      <c r="C62" s="57">
        <v>142.43</v>
      </c>
      <c r="D62" s="57">
        <v>103.29</v>
      </c>
      <c r="E62" s="57">
        <v>79.34</v>
      </c>
      <c r="F62" s="57">
        <v>210.37</v>
      </c>
      <c r="G62" s="57">
        <v>99.08</v>
      </c>
      <c r="H62" s="52">
        <f t="shared" si="0"/>
        <v>492.08</v>
      </c>
      <c r="I62" s="57">
        <v>122.21</v>
      </c>
      <c r="J62" s="57">
        <v>105.2</v>
      </c>
      <c r="K62" s="57">
        <v>113.51</v>
      </c>
      <c r="L62" s="57">
        <v>212.67</v>
      </c>
      <c r="M62" s="52">
        <f t="shared" si="1"/>
        <v>553.59</v>
      </c>
      <c r="N62" s="57">
        <v>55.82</v>
      </c>
      <c r="O62" s="57">
        <v>28.1</v>
      </c>
      <c r="P62" s="57">
        <v>20.65</v>
      </c>
      <c r="Q62" s="312">
        <v>24.44</v>
      </c>
      <c r="R62" s="312"/>
      <c r="S62" s="53">
        <f t="shared" si="2"/>
        <v>129.01</v>
      </c>
      <c r="T62" s="57"/>
      <c r="U62" s="57">
        <v>71.400000000000006</v>
      </c>
      <c r="V62" s="180">
        <v>65.594984760000003</v>
      </c>
      <c r="W62" s="180">
        <v>229.19392864</v>
      </c>
      <c r="X62" s="204">
        <v>116.9</v>
      </c>
      <c r="Y62" s="236">
        <f t="shared" si="3"/>
        <v>483.08891340000002</v>
      </c>
    </row>
    <row r="63" spans="1:25" ht="15.75" thickBot="1">
      <c r="A63" s="168" t="s">
        <v>271</v>
      </c>
      <c r="B63" s="102" t="s">
        <v>206</v>
      </c>
      <c r="C63" s="57"/>
      <c r="D63" s="57"/>
      <c r="E63" s="57"/>
      <c r="F63" s="57"/>
      <c r="G63" s="57"/>
      <c r="H63" s="52"/>
      <c r="I63" s="57"/>
      <c r="J63" s="57"/>
      <c r="K63" s="57"/>
      <c r="L63" s="57"/>
      <c r="M63" s="52"/>
      <c r="N63" s="57"/>
      <c r="O63" s="57"/>
      <c r="P63" s="57"/>
      <c r="Q63" s="144"/>
      <c r="R63" s="144"/>
      <c r="S63" s="53"/>
      <c r="T63" s="57"/>
      <c r="U63" s="57"/>
      <c r="V63" s="180">
        <v>0</v>
      </c>
      <c r="W63" s="180">
        <v>0</v>
      </c>
      <c r="X63" s="204" t="s">
        <v>337</v>
      </c>
      <c r="Y63" s="236">
        <f t="shared" si="3"/>
        <v>0</v>
      </c>
    </row>
    <row r="64" spans="1:25" ht="16.5" thickTop="1" thickBot="1">
      <c r="A64" s="168" t="s">
        <v>272</v>
      </c>
      <c r="B64" t="s">
        <v>96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2">
        <f t="shared" si="0"/>
        <v>0</v>
      </c>
      <c r="I64" s="57">
        <v>11.55</v>
      </c>
      <c r="J64" s="57">
        <v>0</v>
      </c>
      <c r="K64" s="57">
        <v>1.65</v>
      </c>
      <c r="L64" s="57">
        <v>0</v>
      </c>
      <c r="M64" s="52">
        <f t="shared" si="1"/>
        <v>13.200000000000001</v>
      </c>
      <c r="N64" s="57">
        <v>1.26</v>
      </c>
      <c r="O64" s="57">
        <v>0.01</v>
      </c>
      <c r="P64" s="57">
        <v>1.06</v>
      </c>
      <c r="Q64" s="312">
        <v>1.0900000000000001</v>
      </c>
      <c r="R64" s="312"/>
      <c r="S64" s="53">
        <f t="shared" si="2"/>
        <v>3.42</v>
      </c>
      <c r="T64" s="57"/>
      <c r="U64" s="57">
        <v>7.21</v>
      </c>
      <c r="V64" s="180">
        <v>0</v>
      </c>
      <c r="W64" s="180">
        <v>0</v>
      </c>
      <c r="X64" s="204" t="s">
        <v>337</v>
      </c>
      <c r="Y64" s="236">
        <f t="shared" si="3"/>
        <v>7.21</v>
      </c>
    </row>
    <row r="65" spans="1:25" ht="16.5" thickTop="1" thickBot="1">
      <c r="A65" s="169" t="s">
        <v>97</v>
      </c>
      <c r="B65" t="s">
        <v>97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2">
        <f t="shared" si="0"/>
        <v>0</v>
      </c>
      <c r="I65" s="57">
        <v>0</v>
      </c>
      <c r="J65" s="57">
        <v>0</v>
      </c>
      <c r="K65" s="57">
        <v>0</v>
      </c>
      <c r="L65" s="57">
        <v>0</v>
      </c>
      <c r="M65" s="52">
        <f t="shared" si="1"/>
        <v>0</v>
      </c>
      <c r="N65" s="57">
        <v>0</v>
      </c>
      <c r="O65" s="57">
        <v>0</v>
      </c>
      <c r="P65" s="57">
        <v>0</v>
      </c>
      <c r="Q65" s="312">
        <v>0</v>
      </c>
      <c r="R65" s="312"/>
      <c r="S65" s="53">
        <f t="shared" si="2"/>
        <v>0</v>
      </c>
      <c r="T65" s="57"/>
      <c r="U65" s="57">
        <v>10.86</v>
      </c>
      <c r="V65" s="180">
        <v>0</v>
      </c>
      <c r="W65" s="180">
        <v>0</v>
      </c>
      <c r="X65" s="204" t="s">
        <v>11</v>
      </c>
      <c r="Y65" s="236">
        <f t="shared" si="3"/>
        <v>10.86</v>
      </c>
    </row>
    <row r="66" spans="1:25" ht="16.5" thickTop="1" thickBot="1">
      <c r="A66" s="168" t="s">
        <v>273</v>
      </c>
      <c r="B66" t="s">
        <v>98</v>
      </c>
      <c r="C66" s="57">
        <v>25.25</v>
      </c>
      <c r="D66" s="57">
        <v>107.79</v>
      </c>
      <c r="E66" s="57">
        <v>21.92</v>
      </c>
      <c r="F66" s="57">
        <v>307.22000000000003</v>
      </c>
      <c r="G66" s="57">
        <v>116.65</v>
      </c>
      <c r="H66" s="52">
        <f t="shared" si="0"/>
        <v>553.58000000000004</v>
      </c>
      <c r="I66" s="57">
        <v>151.77000000000001</v>
      </c>
      <c r="J66" s="57">
        <v>297.47000000000003</v>
      </c>
      <c r="K66" s="57">
        <v>267.41000000000003</v>
      </c>
      <c r="L66" s="57">
        <v>435.32</v>
      </c>
      <c r="M66" s="52">
        <f t="shared" si="1"/>
        <v>1151.97</v>
      </c>
      <c r="N66" s="57">
        <v>57.2</v>
      </c>
      <c r="O66" s="57">
        <v>68.73</v>
      </c>
      <c r="P66" s="57">
        <v>94.44</v>
      </c>
      <c r="Q66" s="312">
        <v>296.52</v>
      </c>
      <c r="R66" s="312"/>
      <c r="S66" s="53">
        <f t="shared" si="2"/>
        <v>516.89</v>
      </c>
      <c r="T66" s="57"/>
      <c r="U66" s="57">
        <v>10.26</v>
      </c>
      <c r="V66" s="180">
        <v>16.286294160000001</v>
      </c>
      <c r="W66" s="180">
        <v>24.457675829999999</v>
      </c>
      <c r="X66" s="204">
        <v>183.44</v>
      </c>
      <c r="Y66" s="236">
        <f t="shared" si="3"/>
        <v>234.44396999</v>
      </c>
    </row>
    <row r="67" spans="1:25" ht="16.5" thickTop="1" thickBot="1">
      <c r="A67" s="168" t="s">
        <v>274</v>
      </c>
      <c r="B67" t="s">
        <v>99</v>
      </c>
      <c r="C67" s="57">
        <v>0</v>
      </c>
      <c r="D67" s="57">
        <v>0</v>
      </c>
      <c r="E67" s="57">
        <v>0</v>
      </c>
      <c r="F67" s="57">
        <v>0</v>
      </c>
      <c r="G67" s="57">
        <v>2.36</v>
      </c>
      <c r="H67" s="52">
        <f t="shared" si="0"/>
        <v>2.36</v>
      </c>
      <c r="I67" s="57">
        <v>0</v>
      </c>
      <c r="J67" s="57">
        <v>0</v>
      </c>
      <c r="K67" s="57">
        <v>0.08</v>
      </c>
      <c r="L67" s="57">
        <v>13.82</v>
      </c>
      <c r="M67" s="52">
        <f t="shared" si="1"/>
        <v>13.9</v>
      </c>
      <c r="N67" s="57">
        <v>3.69</v>
      </c>
      <c r="O67" s="57">
        <v>13.39</v>
      </c>
      <c r="P67" s="57">
        <v>0.93</v>
      </c>
      <c r="Q67" s="312">
        <v>19.41</v>
      </c>
      <c r="R67" s="312"/>
      <c r="S67" s="53">
        <f t="shared" si="2"/>
        <v>37.42</v>
      </c>
      <c r="T67" s="57"/>
      <c r="U67" s="57">
        <v>0.5</v>
      </c>
      <c r="V67" s="180">
        <v>6.3420330499999995</v>
      </c>
      <c r="W67" s="180">
        <v>0</v>
      </c>
      <c r="X67" s="204" t="s">
        <v>337</v>
      </c>
      <c r="Y67" s="236">
        <f t="shared" si="3"/>
        <v>6.8420330499999995</v>
      </c>
    </row>
    <row r="68" spans="1:25" ht="16.5" thickTop="1" thickBot="1">
      <c r="A68" s="168" t="s">
        <v>275</v>
      </c>
      <c r="B68" t="s">
        <v>100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2">
        <f t="shared" si="0"/>
        <v>0</v>
      </c>
      <c r="I68" s="57">
        <v>0</v>
      </c>
      <c r="J68" s="57">
        <v>0.01</v>
      </c>
      <c r="K68" s="57">
        <v>0</v>
      </c>
      <c r="L68" s="57">
        <v>0</v>
      </c>
      <c r="M68" s="52">
        <f t="shared" si="1"/>
        <v>0.01</v>
      </c>
      <c r="N68" s="57">
        <v>0</v>
      </c>
      <c r="O68" s="57">
        <v>0</v>
      </c>
      <c r="P68" s="57">
        <v>0</v>
      </c>
      <c r="Q68" s="312">
        <v>0</v>
      </c>
      <c r="R68" s="312"/>
      <c r="S68" s="53">
        <f t="shared" si="2"/>
        <v>0</v>
      </c>
      <c r="T68" s="57"/>
      <c r="U68" s="57">
        <v>0</v>
      </c>
      <c r="V68" s="180">
        <v>6.904761999999999E-2</v>
      </c>
      <c r="W68" s="180">
        <v>0</v>
      </c>
      <c r="X68" s="204" t="s">
        <v>337</v>
      </c>
      <c r="Y68" s="236">
        <f t="shared" si="3"/>
        <v>6.904761999999999E-2</v>
      </c>
    </row>
    <row r="69" spans="1:25" ht="16.5" thickTop="1" thickBot="1">
      <c r="A69" s="170" t="s">
        <v>276</v>
      </c>
      <c r="B69" t="s">
        <v>101</v>
      </c>
      <c r="C69" s="57">
        <v>0</v>
      </c>
      <c r="D69" s="57">
        <v>5.99</v>
      </c>
      <c r="E69" s="57">
        <v>0</v>
      </c>
      <c r="F69" s="57">
        <v>0</v>
      </c>
      <c r="G69" s="57">
        <v>0</v>
      </c>
      <c r="H69" s="52">
        <f t="shared" si="0"/>
        <v>5.99</v>
      </c>
      <c r="I69" s="57">
        <v>0</v>
      </c>
      <c r="J69" s="57">
        <v>0</v>
      </c>
      <c r="K69" s="57">
        <v>0</v>
      </c>
      <c r="L69" s="57">
        <v>0</v>
      </c>
      <c r="M69" s="52">
        <f t="shared" si="1"/>
        <v>0</v>
      </c>
      <c r="N69" s="57">
        <v>0</v>
      </c>
      <c r="O69" s="57">
        <v>0</v>
      </c>
      <c r="P69" s="57">
        <v>0</v>
      </c>
      <c r="Q69" s="312">
        <v>0</v>
      </c>
      <c r="R69" s="312"/>
      <c r="S69" s="53">
        <f t="shared" si="2"/>
        <v>0</v>
      </c>
      <c r="T69" s="57"/>
      <c r="U69" s="57">
        <v>0</v>
      </c>
      <c r="V69" s="180">
        <v>0</v>
      </c>
      <c r="W69" s="180">
        <v>0</v>
      </c>
      <c r="X69" s="204">
        <v>1</v>
      </c>
      <c r="Y69" s="236">
        <f t="shared" si="3"/>
        <v>1</v>
      </c>
    </row>
    <row r="70" spans="1:25" ht="16.5" thickTop="1" thickBot="1">
      <c r="A70" s="169" t="s">
        <v>277</v>
      </c>
      <c r="B70" t="s">
        <v>102</v>
      </c>
      <c r="C70" s="57">
        <v>0</v>
      </c>
      <c r="D70" s="57">
        <v>0</v>
      </c>
      <c r="E70" s="57">
        <v>0</v>
      </c>
      <c r="F70" s="57">
        <v>0</v>
      </c>
      <c r="G70" s="57">
        <v>0.38</v>
      </c>
      <c r="H70" s="52">
        <f t="shared" si="0"/>
        <v>0.38</v>
      </c>
      <c r="I70" s="57">
        <v>0</v>
      </c>
      <c r="J70" s="57">
        <v>0</v>
      </c>
      <c r="K70" s="57">
        <v>0</v>
      </c>
      <c r="L70" s="57">
        <v>0</v>
      </c>
      <c r="M70" s="52">
        <f t="shared" si="1"/>
        <v>0</v>
      </c>
      <c r="N70" s="57">
        <v>0</v>
      </c>
      <c r="O70" s="57">
        <v>0</v>
      </c>
      <c r="P70" s="57">
        <v>0</v>
      </c>
      <c r="Q70" s="312">
        <v>0</v>
      </c>
      <c r="R70" s="312"/>
      <c r="S70" s="53">
        <f t="shared" si="2"/>
        <v>0</v>
      </c>
      <c r="T70" s="57"/>
      <c r="U70" s="57">
        <v>0</v>
      </c>
      <c r="V70" s="180">
        <v>4.64985464</v>
      </c>
      <c r="W70" s="180">
        <v>1.2880638999999998</v>
      </c>
      <c r="X70" s="204" t="s">
        <v>337</v>
      </c>
      <c r="Y70" s="236">
        <f t="shared" si="3"/>
        <v>5.9379185400000001</v>
      </c>
    </row>
    <row r="71" spans="1:25" ht="16.5" thickTop="1" thickBot="1">
      <c r="A71" s="170" t="s">
        <v>278</v>
      </c>
      <c r="B71" t="s">
        <v>103</v>
      </c>
      <c r="C71" s="57">
        <v>0</v>
      </c>
      <c r="D71" s="57">
        <v>100</v>
      </c>
      <c r="E71" s="57">
        <v>0</v>
      </c>
      <c r="F71" s="57">
        <v>0.25</v>
      </c>
      <c r="G71" s="57">
        <v>1</v>
      </c>
      <c r="H71" s="52">
        <f t="shared" si="0"/>
        <v>101.25</v>
      </c>
      <c r="I71" s="57">
        <v>1.77</v>
      </c>
      <c r="J71" s="57">
        <v>0</v>
      </c>
      <c r="K71" s="57">
        <v>0</v>
      </c>
      <c r="L71" s="57">
        <v>0</v>
      </c>
      <c r="M71" s="52">
        <f t="shared" si="1"/>
        <v>1.77</v>
      </c>
      <c r="N71" s="57">
        <v>0.5</v>
      </c>
      <c r="O71" s="57">
        <v>0</v>
      </c>
      <c r="P71" s="57">
        <v>0</v>
      </c>
      <c r="Q71" s="312">
        <v>0</v>
      </c>
      <c r="R71" s="312"/>
      <c r="S71" s="53">
        <f t="shared" si="2"/>
        <v>0.5</v>
      </c>
      <c r="T71" s="57"/>
      <c r="U71" s="57">
        <v>0</v>
      </c>
      <c r="V71" s="180">
        <v>0</v>
      </c>
      <c r="W71" s="180">
        <v>9.4999249999999993</v>
      </c>
      <c r="X71" s="204">
        <v>0.5</v>
      </c>
      <c r="Y71" s="236">
        <f t="shared" si="3"/>
        <v>9.9999249999999993</v>
      </c>
    </row>
    <row r="72" spans="1:25" ht="16.5" thickTop="1" thickBot="1">
      <c r="A72" s="168" t="s">
        <v>279</v>
      </c>
      <c r="B72" t="s">
        <v>104</v>
      </c>
      <c r="C72" s="57">
        <v>0</v>
      </c>
      <c r="D72" s="57">
        <v>200</v>
      </c>
      <c r="E72" s="57">
        <v>0</v>
      </c>
      <c r="F72" s="57">
        <v>0</v>
      </c>
      <c r="G72" s="57">
        <v>0</v>
      </c>
      <c r="H72" s="52">
        <f t="shared" si="0"/>
        <v>200</v>
      </c>
      <c r="I72" s="57">
        <v>0</v>
      </c>
      <c r="J72" s="57">
        <v>0</v>
      </c>
      <c r="K72" s="57">
        <v>0</v>
      </c>
      <c r="L72" s="57">
        <v>0</v>
      </c>
      <c r="M72" s="52">
        <f t="shared" si="1"/>
        <v>0</v>
      </c>
      <c r="N72" s="57">
        <v>0</v>
      </c>
      <c r="O72" s="57">
        <v>0</v>
      </c>
      <c r="P72" s="57">
        <v>0</v>
      </c>
      <c r="Q72" s="312">
        <v>0</v>
      </c>
      <c r="R72" s="312"/>
      <c r="S72" s="53">
        <f t="shared" si="2"/>
        <v>0</v>
      </c>
      <c r="T72" s="57"/>
      <c r="U72" s="57">
        <v>0</v>
      </c>
      <c r="V72" s="180">
        <v>0</v>
      </c>
      <c r="W72" s="180">
        <v>0</v>
      </c>
      <c r="X72" s="204" t="s">
        <v>337</v>
      </c>
      <c r="Y72" s="236">
        <f t="shared" si="3"/>
        <v>0</v>
      </c>
    </row>
    <row r="73" spans="1:25" ht="16.5" thickTop="1" thickBot="1">
      <c r="A73" s="168" t="s">
        <v>280</v>
      </c>
      <c r="B73" t="s">
        <v>105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2">
        <f t="shared" si="0"/>
        <v>0</v>
      </c>
      <c r="I73" s="57">
        <v>0</v>
      </c>
      <c r="J73" s="57">
        <v>0</v>
      </c>
      <c r="K73" s="57">
        <v>0</v>
      </c>
      <c r="L73" s="57">
        <v>0.01</v>
      </c>
      <c r="M73" s="52">
        <f t="shared" si="1"/>
        <v>0.01</v>
      </c>
      <c r="N73" s="57">
        <v>0</v>
      </c>
      <c r="O73" s="57">
        <v>0</v>
      </c>
      <c r="P73" s="57">
        <v>0</v>
      </c>
      <c r="Q73" s="312">
        <v>0</v>
      </c>
      <c r="R73" s="312"/>
      <c r="S73" s="53">
        <f t="shared" si="2"/>
        <v>0</v>
      </c>
      <c r="T73" s="57"/>
      <c r="U73" s="57">
        <v>0</v>
      </c>
      <c r="V73" s="180">
        <v>0</v>
      </c>
      <c r="W73" s="180">
        <v>0</v>
      </c>
      <c r="X73" s="204" t="s">
        <v>337</v>
      </c>
      <c r="Y73" s="236">
        <f t="shared" si="3"/>
        <v>0</v>
      </c>
    </row>
    <row r="74" spans="1:25" ht="16.5" thickTop="1" thickBot="1">
      <c r="A74" s="168" t="s">
        <v>281</v>
      </c>
      <c r="B74" t="s">
        <v>106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2">
        <f t="shared" si="0"/>
        <v>0</v>
      </c>
      <c r="I74" s="57">
        <v>0.1</v>
      </c>
      <c r="J74" s="57">
        <v>0</v>
      </c>
      <c r="K74" s="57">
        <v>0</v>
      </c>
      <c r="L74" s="57">
        <v>0.03</v>
      </c>
      <c r="M74" s="52">
        <f t="shared" si="1"/>
        <v>0.13</v>
      </c>
      <c r="N74" s="57">
        <v>0</v>
      </c>
      <c r="O74" s="57">
        <v>0</v>
      </c>
      <c r="P74" s="57">
        <v>0</v>
      </c>
      <c r="Q74" s="312">
        <v>0</v>
      </c>
      <c r="R74" s="312"/>
      <c r="S74" s="53">
        <f t="shared" si="2"/>
        <v>0</v>
      </c>
      <c r="T74" s="57"/>
      <c r="U74" s="57">
        <v>0</v>
      </c>
      <c r="V74" s="180">
        <v>0</v>
      </c>
      <c r="W74" s="180">
        <v>5.9452400000000002E-2</v>
      </c>
      <c r="X74" s="204">
        <v>7.0000000000000007E-2</v>
      </c>
      <c r="Y74" s="236">
        <f t="shared" si="3"/>
        <v>0.12945240000000002</v>
      </c>
    </row>
    <row r="75" spans="1:25" ht="15.75" thickBot="1">
      <c r="A75" s="170" t="s">
        <v>282</v>
      </c>
      <c r="B75" t="s">
        <v>207</v>
      </c>
      <c r="C75" s="57"/>
      <c r="D75" s="57"/>
      <c r="E75" s="57"/>
      <c r="F75" s="57"/>
      <c r="G75" s="57"/>
      <c r="H75" s="52"/>
      <c r="I75" s="57"/>
      <c r="J75" s="57"/>
      <c r="K75" s="57"/>
      <c r="L75" s="57"/>
      <c r="M75" s="52"/>
      <c r="N75" s="57"/>
      <c r="O75" s="57"/>
      <c r="P75" s="57"/>
      <c r="Q75" s="144"/>
      <c r="R75" s="144"/>
      <c r="S75" s="53"/>
      <c r="T75" s="57"/>
      <c r="U75" s="57"/>
      <c r="V75" s="180">
        <v>0</v>
      </c>
      <c r="W75" s="180">
        <v>0</v>
      </c>
      <c r="X75" s="204" t="s">
        <v>337</v>
      </c>
      <c r="Y75" s="236">
        <f t="shared" si="3"/>
        <v>0</v>
      </c>
    </row>
    <row r="76" spans="1:25" ht="16.5" thickTop="1" thickBot="1">
      <c r="A76" s="168" t="s">
        <v>283</v>
      </c>
      <c r="B76" t="s">
        <v>107</v>
      </c>
      <c r="C76" s="57">
        <v>0</v>
      </c>
      <c r="D76" s="57">
        <v>0</v>
      </c>
      <c r="E76" s="57">
        <v>0</v>
      </c>
      <c r="F76" s="57">
        <v>575.02</v>
      </c>
      <c r="G76" s="57">
        <v>12.06</v>
      </c>
      <c r="H76" s="52">
        <f t="shared" si="0"/>
        <v>587.07999999999993</v>
      </c>
      <c r="I76" s="57">
        <v>0</v>
      </c>
      <c r="J76" s="57">
        <v>0</v>
      </c>
      <c r="K76" s="57">
        <v>0</v>
      </c>
      <c r="L76" s="57">
        <v>0</v>
      </c>
      <c r="M76" s="52">
        <f t="shared" si="1"/>
        <v>0</v>
      </c>
      <c r="N76" s="57">
        <v>0</v>
      </c>
      <c r="O76" s="57">
        <v>0</v>
      </c>
      <c r="P76" s="57">
        <v>0</v>
      </c>
      <c r="Q76" s="312">
        <v>0</v>
      </c>
      <c r="R76" s="312"/>
      <c r="S76" s="53">
        <f t="shared" si="2"/>
        <v>0</v>
      </c>
      <c r="T76" s="57"/>
      <c r="U76" s="57">
        <v>0</v>
      </c>
      <c r="V76" s="180">
        <v>0</v>
      </c>
      <c r="W76" s="180">
        <v>0</v>
      </c>
      <c r="X76" s="204" t="s">
        <v>337</v>
      </c>
      <c r="Y76" s="236">
        <f t="shared" si="3"/>
        <v>0</v>
      </c>
    </row>
    <row r="77" spans="1:25" ht="16.5" thickTop="1" thickBot="1">
      <c r="A77" s="168" t="s">
        <v>284</v>
      </c>
      <c r="B77" t="s">
        <v>108</v>
      </c>
      <c r="C77" s="57">
        <v>54.79</v>
      </c>
      <c r="D77" s="57">
        <v>63.63</v>
      </c>
      <c r="E77" s="57">
        <v>56.84</v>
      </c>
      <c r="F77" s="57">
        <v>124.64</v>
      </c>
      <c r="G77" s="57">
        <v>33.119999999999997</v>
      </c>
      <c r="H77" s="52">
        <f t="shared" si="0"/>
        <v>278.23</v>
      </c>
      <c r="I77" s="57">
        <v>32.74</v>
      </c>
      <c r="J77" s="57">
        <v>74.41</v>
      </c>
      <c r="K77" s="57">
        <v>73.61</v>
      </c>
      <c r="L77" s="57">
        <v>80.28</v>
      </c>
      <c r="M77" s="52">
        <f t="shared" si="1"/>
        <v>261.03999999999996</v>
      </c>
      <c r="N77" s="57">
        <v>83.68</v>
      </c>
      <c r="O77" s="57">
        <v>38.520000000000003</v>
      </c>
      <c r="P77" s="57">
        <v>25.03</v>
      </c>
      <c r="Q77" s="312">
        <v>29.65</v>
      </c>
      <c r="R77" s="312"/>
      <c r="S77" s="53">
        <f t="shared" si="2"/>
        <v>176.88000000000002</v>
      </c>
      <c r="T77" s="57"/>
      <c r="U77" s="57">
        <v>63.79</v>
      </c>
      <c r="V77" s="180">
        <v>51.029404190000001</v>
      </c>
      <c r="W77" s="180">
        <v>224.50577268000001</v>
      </c>
      <c r="X77" s="204">
        <v>275.10000000000002</v>
      </c>
      <c r="Y77" s="236">
        <f t="shared" si="3"/>
        <v>614.42517687000009</v>
      </c>
    </row>
    <row r="78" spans="1:25" s="248" customFormat="1" ht="16.5" thickTop="1" thickBot="1">
      <c r="A78" s="168"/>
      <c r="B78" s="248" t="s">
        <v>334</v>
      </c>
      <c r="C78" s="57"/>
      <c r="D78" s="57"/>
      <c r="E78" s="57"/>
      <c r="F78" s="57"/>
      <c r="G78" s="57"/>
      <c r="H78" s="52"/>
      <c r="I78" s="57"/>
      <c r="J78" s="57"/>
      <c r="K78" s="57"/>
      <c r="L78" s="57"/>
      <c r="M78" s="52"/>
      <c r="N78" s="57"/>
      <c r="O78" s="57"/>
      <c r="P78" s="57"/>
      <c r="Q78" s="188"/>
      <c r="R78" s="188"/>
      <c r="S78" s="53"/>
      <c r="T78" s="57"/>
      <c r="U78" s="57"/>
      <c r="V78" s="180"/>
      <c r="W78" s="180"/>
      <c r="X78" s="204">
        <v>0.01</v>
      </c>
      <c r="Y78" s="236">
        <f t="shared" si="3"/>
        <v>0.01</v>
      </c>
    </row>
    <row r="79" spans="1:25" ht="16.5" thickTop="1" thickBot="1">
      <c r="A79" s="170" t="s">
        <v>285</v>
      </c>
      <c r="B79" t="s">
        <v>109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2">
        <f t="shared" si="0"/>
        <v>0</v>
      </c>
      <c r="I79" s="57">
        <v>0.02</v>
      </c>
      <c r="J79" s="57">
        <v>0</v>
      </c>
      <c r="K79" s="57">
        <v>0</v>
      </c>
      <c r="L79" s="57">
        <v>0</v>
      </c>
      <c r="M79" s="52">
        <f t="shared" si="1"/>
        <v>0.02</v>
      </c>
      <c r="N79" s="57">
        <v>0</v>
      </c>
      <c r="O79" s="57">
        <v>0</v>
      </c>
      <c r="P79" s="57">
        <v>0</v>
      </c>
      <c r="Q79" s="312">
        <v>0</v>
      </c>
      <c r="R79" s="312"/>
      <c r="S79" s="53">
        <f t="shared" si="2"/>
        <v>0</v>
      </c>
      <c r="T79" s="57"/>
      <c r="U79" s="57">
        <v>0</v>
      </c>
      <c r="V79" s="180">
        <v>0</v>
      </c>
      <c r="W79" s="180">
        <v>2.5999999999999999E-2</v>
      </c>
      <c r="X79" s="204" t="s">
        <v>337</v>
      </c>
      <c r="Y79" s="236">
        <f t="shared" si="3"/>
        <v>2.5999999999999999E-2</v>
      </c>
    </row>
    <row r="80" spans="1:25" ht="16.5" thickTop="1" thickBot="1">
      <c r="A80" s="168" t="s">
        <v>286</v>
      </c>
      <c r="B80" t="s">
        <v>110</v>
      </c>
      <c r="C80" s="57">
        <v>7.13</v>
      </c>
      <c r="D80" s="57">
        <v>0</v>
      </c>
      <c r="E80" s="57">
        <v>1.37</v>
      </c>
      <c r="F80" s="57">
        <v>375</v>
      </c>
      <c r="G80" s="57">
        <v>435.53</v>
      </c>
      <c r="H80" s="52">
        <f t="shared" si="0"/>
        <v>811.9</v>
      </c>
      <c r="I80" s="57">
        <v>6.13</v>
      </c>
      <c r="J80" s="57">
        <v>14.5</v>
      </c>
      <c r="K80" s="57">
        <v>35</v>
      </c>
      <c r="L80" s="57">
        <v>0.32</v>
      </c>
      <c r="M80" s="52">
        <f t="shared" si="1"/>
        <v>55.949999999999996</v>
      </c>
      <c r="N80" s="57">
        <v>21.72</v>
      </c>
      <c r="O80" s="57">
        <v>0.24</v>
      </c>
      <c r="P80" s="57">
        <v>0</v>
      </c>
      <c r="Q80" s="312">
        <v>0</v>
      </c>
      <c r="R80" s="312"/>
      <c r="S80" s="53">
        <f t="shared" si="2"/>
        <v>21.959999999999997</v>
      </c>
      <c r="T80" s="57"/>
      <c r="U80" s="57">
        <v>7.0000000000000007E-2</v>
      </c>
      <c r="V80" s="180">
        <v>1.1142061299999999</v>
      </c>
      <c r="W80" s="180">
        <v>6.3799999999999996E-2</v>
      </c>
      <c r="X80" s="204" t="s">
        <v>337</v>
      </c>
      <c r="Y80" s="236">
        <f t="shared" si="3"/>
        <v>1.24800613</v>
      </c>
    </row>
    <row r="81" spans="1:25" ht="16.5" thickTop="1" thickBot="1">
      <c r="A81" s="168" t="s">
        <v>287</v>
      </c>
      <c r="B81" t="s">
        <v>111</v>
      </c>
      <c r="C81" s="57">
        <v>0</v>
      </c>
      <c r="D81" s="57">
        <v>0</v>
      </c>
      <c r="E81" s="57">
        <v>0.06</v>
      </c>
      <c r="F81" s="57">
        <v>0.06</v>
      </c>
      <c r="G81" s="57">
        <v>0.08</v>
      </c>
      <c r="H81" s="52">
        <f t="shared" ref="H81:H101" si="4">SUM(D81:G81)</f>
        <v>0.2</v>
      </c>
      <c r="I81" s="57">
        <v>0</v>
      </c>
      <c r="J81" s="57">
        <v>0</v>
      </c>
      <c r="K81" s="57">
        <v>0</v>
      </c>
      <c r="L81" s="57">
        <v>0</v>
      </c>
      <c r="M81" s="52">
        <f t="shared" ref="M81:M101" si="5">SUM(I81:L81)</f>
        <v>0</v>
      </c>
      <c r="N81" s="57">
        <v>0</v>
      </c>
      <c r="O81" s="57">
        <v>0.1</v>
      </c>
      <c r="P81" s="57">
        <v>0</v>
      </c>
      <c r="Q81" s="312">
        <v>0</v>
      </c>
      <c r="R81" s="312"/>
      <c r="S81" s="53">
        <f t="shared" ref="S81:S101" si="6">SUM(N81:R81)</f>
        <v>0.1</v>
      </c>
      <c r="T81" s="57"/>
      <c r="U81" s="57">
        <v>0</v>
      </c>
      <c r="V81" s="180">
        <v>0</v>
      </c>
      <c r="W81" s="180">
        <v>0</v>
      </c>
      <c r="X81" s="204" t="s">
        <v>337</v>
      </c>
      <c r="Y81" s="236">
        <f t="shared" ref="Y81:Y101" si="7">SUM(T81:X81)</f>
        <v>0</v>
      </c>
    </row>
    <row r="82" spans="1:25" ht="16.5" thickTop="1" thickBot="1">
      <c r="A82" s="168" t="s">
        <v>288</v>
      </c>
      <c r="B82" t="s">
        <v>112</v>
      </c>
      <c r="C82" s="57">
        <v>42.19</v>
      </c>
      <c r="D82" s="57">
        <v>29.44</v>
      </c>
      <c r="E82" s="57">
        <v>18.87</v>
      </c>
      <c r="F82" s="57">
        <v>25.78</v>
      </c>
      <c r="G82" s="57">
        <v>39.99</v>
      </c>
      <c r="H82" s="52">
        <f t="shared" si="4"/>
        <v>114.08000000000001</v>
      </c>
      <c r="I82" s="57">
        <v>3.45</v>
      </c>
      <c r="J82" s="57">
        <v>46.43</v>
      </c>
      <c r="K82" s="57">
        <v>101.37</v>
      </c>
      <c r="L82" s="57">
        <v>8.98</v>
      </c>
      <c r="M82" s="52">
        <f t="shared" si="5"/>
        <v>160.22999999999999</v>
      </c>
      <c r="N82" s="57">
        <v>0.34</v>
      </c>
      <c r="O82" s="57">
        <v>83.32</v>
      </c>
      <c r="P82" s="57">
        <v>32.68</v>
      </c>
      <c r="Q82" s="312">
        <v>160.12</v>
      </c>
      <c r="R82" s="312"/>
      <c r="S82" s="53">
        <f t="shared" si="6"/>
        <v>276.46000000000004</v>
      </c>
      <c r="T82" s="57"/>
      <c r="U82" s="57">
        <v>73.5</v>
      </c>
      <c r="V82" s="180">
        <v>155.40252247000001</v>
      </c>
      <c r="W82" s="180">
        <v>29.553464000000002</v>
      </c>
      <c r="X82" s="204">
        <v>412.55</v>
      </c>
      <c r="Y82" s="236">
        <f t="shared" si="7"/>
        <v>671.00598647000004</v>
      </c>
    </row>
    <row r="83" spans="1:25" ht="16.5" thickTop="1" thickBot="1">
      <c r="A83" s="168" t="s">
        <v>289</v>
      </c>
      <c r="B83" t="s">
        <v>113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2">
        <f t="shared" si="4"/>
        <v>0</v>
      </c>
      <c r="I83" s="57">
        <v>0</v>
      </c>
      <c r="J83" s="57">
        <v>0</v>
      </c>
      <c r="K83" s="57">
        <v>0</v>
      </c>
      <c r="L83" s="57">
        <v>0</v>
      </c>
      <c r="M83" s="52">
        <f t="shared" si="5"/>
        <v>0</v>
      </c>
      <c r="N83" s="57">
        <v>0</v>
      </c>
      <c r="O83" s="57">
        <v>0</v>
      </c>
      <c r="P83" s="57">
        <v>0</v>
      </c>
      <c r="Q83" s="312">
        <v>0</v>
      </c>
      <c r="R83" s="312"/>
      <c r="S83" s="53">
        <f t="shared" si="6"/>
        <v>0</v>
      </c>
      <c r="T83" s="57"/>
      <c r="U83" s="57">
        <v>0.05</v>
      </c>
      <c r="V83" s="180">
        <v>0</v>
      </c>
      <c r="W83" s="180">
        <v>0</v>
      </c>
      <c r="X83" s="204" t="s">
        <v>337</v>
      </c>
      <c r="Y83" s="236">
        <f t="shared" si="7"/>
        <v>0.05</v>
      </c>
    </row>
    <row r="84" spans="1:25" ht="16.5" thickTop="1" thickBot="1">
      <c r="A84" s="170" t="s">
        <v>290</v>
      </c>
      <c r="B84" t="s">
        <v>114</v>
      </c>
      <c r="C84" s="57">
        <v>0</v>
      </c>
      <c r="D84" s="57">
        <v>0</v>
      </c>
      <c r="E84" s="57">
        <v>7.0000000000000007E-2</v>
      </c>
      <c r="F84" s="57">
        <v>0.2</v>
      </c>
      <c r="G84" s="57">
        <v>0</v>
      </c>
      <c r="H84" s="52">
        <f t="shared" si="4"/>
        <v>0.27</v>
      </c>
      <c r="I84" s="57">
        <v>0.12</v>
      </c>
      <c r="J84" s="57">
        <v>0.22</v>
      </c>
      <c r="K84" s="57">
        <v>0</v>
      </c>
      <c r="L84" s="57">
        <v>0</v>
      </c>
      <c r="M84" s="52">
        <f t="shared" si="5"/>
        <v>0.33999999999999997</v>
      </c>
      <c r="N84" s="57">
        <v>0.4</v>
      </c>
      <c r="O84" s="57">
        <v>7.0000000000000007E-2</v>
      </c>
      <c r="P84" s="57">
        <v>0</v>
      </c>
      <c r="Q84" s="312">
        <v>0</v>
      </c>
      <c r="R84" s="312"/>
      <c r="S84" s="53">
        <f t="shared" si="6"/>
        <v>0.47000000000000003</v>
      </c>
      <c r="T84" s="57"/>
      <c r="U84" s="57">
        <v>0.01</v>
      </c>
      <c r="V84" s="180">
        <v>0.4</v>
      </c>
      <c r="W84" s="180">
        <v>0</v>
      </c>
      <c r="X84" s="204">
        <v>0.37</v>
      </c>
      <c r="Y84" s="236">
        <f t="shared" si="7"/>
        <v>0.78</v>
      </c>
    </row>
    <row r="85" spans="1:25" ht="16.5" thickTop="1" thickBot="1">
      <c r="A85" s="168" t="s">
        <v>291</v>
      </c>
      <c r="B85" t="s">
        <v>115</v>
      </c>
      <c r="C85" s="57">
        <v>4.51</v>
      </c>
      <c r="D85" s="57">
        <v>12.12</v>
      </c>
      <c r="E85" s="57">
        <v>4.18</v>
      </c>
      <c r="F85" s="57">
        <v>12.11</v>
      </c>
      <c r="G85" s="57">
        <v>30.89</v>
      </c>
      <c r="H85" s="52">
        <f t="shared" si="4"/>
        <v>59.3</v>
      </c>
      <c r="I85" s="57">
        <v>9.5299999999999994</v>
      </c>
      <c r="J85" s="57">
        <v>0.46</v>
      </c>
      <c r="K85" s="57">
        <v>1.92</v>
      </c>
      <c r="L85" s="57">
        <v>14.52</v>
      </c>
      <c r="M85" s="52">
        <f t="shared" si="5"/>
        <v>26.43</v>
      </c>
      <c r="N85" s="57">
        <v>4.22</v>
      </c>
      <c r="O85" s="57">
        <v>5.7</v>
      </c>
      <c r="P85" s="57">
        <v>12.16</v>
      </c>
      <c r="Q85" s="312">
        <v>48</v>
      </c>
      <c r="R85" s="312"/>
      <c r="S85" s="53">
        <f t="shared" si="6"/>
        <v>70.08</v>
      </c>
      <c r="T85" s="57"/>
      <c r="U85" s="57">
        <v>8.52</v>
      </c>
      <c r="V85" s="180">
        <v>11.885461560000001</v>
      </c>
      <c r="W85" s="180">
        <v>4.0093627999999999</v>
      </c>
      <c r="X85" s="204">
        <v>0.03</v>
      </c>
      <c r="Y85" s="236">
        <f t="shared" si="7"/>
        <v>24.444824359999998</v>
      </c>
    </row>
    <row r="86" spans="1:25" ht="16.5" thickTop="1" thickBot="1">
      <c r="A86" s="168" t="s">
        <v>292</v>
      </c>
      <c r="B86" t="s">
        <v>116</v>
      </c>
      <c r="C86" s="57">
        <v>21.91</v>
      </c>
      <c r="D86" s="57">
        <v>60.47</v>
      </c>
      <c r="E86" s="57">
        <v>60.57</v>
      </c>
      <c r="F86" s="57">
        <v>23.59</v>
      </c>
      <c r="G86" s="57">
        <v>10.78</v>
      </c>
      <c r="H86" s="52">
        <f t="shared" si="4"/>
        <v>155.41</v>
      </c>
      <c r="I86" s="57">
        <v>43.37</v>
      </c>
      <c r="J86" s="57">
        <v>53.88</v>
      </c>
      <c r="K86" s="57">
        <v>0.56000000000000005</v>
      </c>
      <c r="L86" s="57">
        <v>19.79</v>
      </c>
      <c r="M86" s="52">
        <f t="shared" si="5"/>
        <v>117.6</v>
      </c>
      <c r="N86" s="57">
        <v>11.29</v>
      </c>
      <c r="O86" s="57">
        <v>237.84</v>
      </c>
      <c r="P86" s="57">
        <v>19.75</v>
      </c>
      <c r="Q86" s="312">
        <v>3.13</v>
      </c>
      <c r="R86" s="312"/>
      <c r="S86" s="53">
        <f t="shared" si="6"/>
        <v>272.01</v>
      </c>
      <c r="T86" s="57"/>
      <c r="U86" s="57">
        <v>3.09</v>
      </c>
      <c r="V86" s="180">
        <v>78.765010599999997</v>
      </c>
      <c r="W86" s="180">
        <v>40.133011340000003</v>
      </c>
      <c r="X86" s="204">
        <v>293.92</v>
      </c>
      <c r="Y86" s="236">
        <f t="shared" si="7"/>
        <v>415.90802194000003</v>
      </c>
    </row>
    <row r="87" spans="1:25" ht="15.75" thickBot="1">
      <c r="A87" s="170" t="s">
        <v>293</v>
      </c>
      <c r="B87" t="s">
        <v>208</v>
      </c>
      <c r="C87" s="57"/>
      <c r="D87" s="57"/>
      <c r="E87" s="57"/>
      <c r="F87" s="57"/>
      <c r="G87" s="57"/>
      <c r="H87" s="52"/>
      <c r="I87" s="57"/>
      <c r="J87" s="57"/>
      <c r="K87" s="57"/>
      <c r="L87" s="57"/>
      <c r="M87" s="52"/>
      <c r="N87" s="57"/>
      <c r="O87" s="57"/>
      <c r="P87" s="57"/>
      <c r="Q87" s="144"/>
      <c r="R87" s="144"/>
      <c r="S87" s="53"/>
      <c r="T87" s="57"/>
      <c r="U87" s="57"/>
      <c r="V87" s="180">
        <v>0</v>
      </c>
      <c r="W87" s="180">
        <v>10</v>
      </c>
      <c r="X87" s="204" t="s">
        <v>337</v>
      </c>
      <c r="Y87" s="236">
        <f t="shared" si="7"/>
        <v>10</v>
      </c>
    </row>
    <row r="88" spans="1:25" ht="16.5" thickTop="1" thickBot="1">
      <c r="A88" s="168" t="s">
        <v>294</v>
      </c>
      <c r="B88" t="s">
        <v>117</v>
      </c>
      <c r="C88" s="57">
        <v>10</v>
      </c>
      <c r="D88" s="57">
        <v>0</v>
      </c>
      <c r="E88" s="57">
        <v>0</v>
      </c>
      <c r="F88" s="57">
        <v>0</v>
      </c>
      <c r="G88" s="57">
        <v>0</v>
      </c>
      <c r="H88" s="52">
        <f t="shared" si="4"/>
        <v>0</v>
      </c>
      <c r="I88" s="57">
        <v>0</v>
      </c>
      <c r="J88" s="57">
        <v>0</v>
      </c>
      <c r="K88" s="57">
        <v>0</v>
      </c>
      <c r="L88" s="57">
        <v>0</v>
      </c>
      <c r="M88" s="52">
        <f t="shared" si="5"/>
        <v>0</v>
      </c>
      <c r="N88" s="57">
        <v>0</v>
      </c>
      <c r="O88" s="57">
        <v>0</v>
      </c>
      <c r="P88" s="57">
        <v>0</v>
      </c>
      <c r="Q88" s="312">
        <v>0</v>
      </c>
      <c r="R88" s="312"/>
      <c r="S88" s="53">
        <f t="shared" si="6"/>
        <v>0</v>
      </c>
      <c r="T88" s="57"/>
      <c r="U88" s="57">
        <v>0</v>
      </c>
      <c r="V88" s="180">
        <v>0</v>
      </c>
      <c r="W88" s="180">
        <v>0</v>
      </c>
      <c r="X88" s="204" t="s">
        <v>337</v>
      </c>
      <c r="Y88" s="236">
        <f t="shared" si="7"/>
        <v>0</v>
      </c>
    </row>
    <row r="89" spans="1:25" ht="16.5" thickTop="1" thickBot="1">
      <c r="A89" s="168" t="s">
        <v>295</v>
      </c>
      <c r="B89" t="s">
        <v>119</v>
      </c>
      <c r="C89" s="57">
        <v>0.84</v>
      </c>
      <c r="D89" s="57">
        <v>0.25</v>
      </c>
      <c r="E89" s="57">
        <v>0</v>
      </c>
      <c r="F89" s="57">
        <v>0</v>
      </c>
      <c r="G89" s="57">
        <v>0</v>
      </c>
      <c r="H89" s="52">
        <f>SUM(D89:G89)</f>
        <v>0.25</v>
      </c>
      <c r="I89" s="57">
        <v>0.86</v>
      </c>
      <c r="J89" s="57">
        <v>1.1200000000000001</v>
      </c>
      <c r="K89" s="57">
        <v>2.5</v>
      </c>
      <c r="L89" s="57">
        <v>4.1500000000000004</v>
      </c>
      <c r="M89" s="52">
        <f>SUM(I89:L89)</f>
        <v>8.6300000000000008</v>
      </c>
      <c r="N89" s="57">
        <v>8.2799999999999994</v>
      </c>
      <c r="O89" s="57">
        <v>5</v>
      </c>
      <c r="P89" s="57">
        <v>3</v>
      </c>
      <c r="Q89" s="312">
        <v>5.5</v>
      </c>
      <c r="R89" s="312"/>
      <c r="S89" s="53">
        <f>SUM(N89:R89)</f>
        <v>21.78</v>
      </c>
      <c r="T89" s="57"/>
      <c r="U89" s="57">
        <v>0</v>
      </c>
      <c r="V89" s="180">
        <v>2.5</v>
      </c>
      <c r="W89" s="180">
        <v>0</v>
      </c>
      <c r="X89" s="204">
        <v>0.03</v>
      </c>
      <c r="Y89" s="236">
        <f t="shared" si="7"/>
        <v>2.5299999999999998</v>
      </c>
    </row>
    <row r="90" spans="1:25" ht="16.5" thickTop="1" thickBot="1">
      <c r="A90" s="170" t="s">
        <v>296</v>
      </c>
      <c r="B90" t="s">
        <v>118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2">
        <f t="shared" si="4"/>
        <v>0</v>
      </c>
      <c r="I90" s="57">
        <v>0</v>
      </c>
      <c r="J90" s="57">
        <v>0</v>
      </c>
      <c r="K90" s="57">
        <v>1.1399999999999999</v>
      </c>
      <c r="L90" s="57">
        <v>0</v>
      </c>
      <c r="M90" s="52">
        <f t="shared" si="5"/>
        <v>1.1399999999999999</v>
      </c>
      <c r="N90" s="57">
        <v>0</v>
      </c>
      <c r="O90" s="57">
        <v>0</v>
      </c>
      <c r="P90" s="57">
        <v>0</v>
      </c>
      <c r="Q90" s="312">
        <v>0</v>
      </c>
      <c r="R90" s="312"/>
      <c r="S90" s="53">
        <f t="shared" si="6"/>
        <v>0</v>
      </c>
      <c r="T90" s="57"/>
      <c r="U90" s="57">
        <v>0</v>
      </c>
      <c r="V90" s="180">
        <v>0</v>
      </c>
      <c r="W90" s="180">
        <v>0</v>
      </c>
      <c r="X90" s="204" t="s">
        <v>337</v>
      </c>
      <c r="Y90" s="236">
        <f t="shared" si="7"/>
        <v>0</v>
      </c>
    </row>
    <row r="91" spans="1:25" ht="16.5" thickTop="1" thickBot="1">
      <c r="A91" s="170" t="s">
        <v>297</v>
      </c>
      <c r="B91" t="s">
        <v>120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2">
        <f t="shared" si="4"/>
        <v>0</v>
      </c>
      <c r="I91" s="57">
        <v>0</v>
      </c>
      <c r="J91" s="57">
        <v>0</v>
      </c>
      <c r="K91" s="57">
        <v>0</v>
      </c>
      <c r="L91" s="57">
        <v>0</v>
      </c>
      <c r="M91" s="52">
        <f t="shared" si="5"/>
        <v>0</v>
      </c>
      <c r="N91" s="57">
        <v>0.1</v>
      </c>
      <c r="O91" s="57">
        <v>0.1</v>
      </c>
      <c r="P91" s="57">
        <v>0</v>
      </c>
      <c r="Q91" s="312">
        <v>0</v>
      </c>
      <c r="R91" s="312"/>
      <c r="S91" s="53">
        <f t="shared" si="6"/>
        <v>0.2</v>
      </c>
      <c r="T91" s="57"/>
      <c r="U91" s="57">
        <v>0</v>
      </c>
      <c r="V91" s="180">
        <v>0</v>
      </c>
      <c r="W91" s="180">
        <v>0</v>
      </c>
      <c r="X91" s="204" t="s">
        <v>337</v>
      </c>
      <c r="Y91" s="236">
        <f t="shared" si="7"/>
        <v>0</v>
      </c>
    </row>
    <row r="92" spans="1:25" ht="16.5" thickTop="1" thickBot="1">
      <c r="A92" s="170" t="s">
        <v>298</v>
      </c>
      <c r="B92" t="s">
        <v>121</v>
      </c>
      <c r="C92" s="57">
        <v>0</v>
      </c>
      <c r="D92" s="57"/>
      <c r="E92" s="57">
        <v>0</v>
      </c>
      <c r="F92" s="57">
        <v>0</v>
      </c>
      <c r="G92" s="57">
        <v>0</v>
      </c>
      <c r="H92" s="52">
        <f t="shared" si="4"/>
        <v>0</v>
      </c>
      <c r="I92" s="57">
        <v>0</v>
      </c>
      <c r="J92" s="57">
        <v>0</v>
      </c>
      <c r="K92" s="57">
        <v>0</v>
      </c>
      <c r="L92" s="57">
        <v>0</v>
      </c>
      <c r="M92" s="52">
        <f t="shared" si="5"/>
        <v>0</v>
      </c>
      <c r="N92" s="57">
        <v>0.85</v>
      </c>
      <c r="O92" s="57">
        <v>0</v>
      </c>
      <c r="P92" s="57">
        <v>0</v>
      </c>
      <c r="Q92" s="312">
        <v>0</v>
      </c>
      <c r="R92" s="312"/>
      <c r="S92" s="53">
        <f t="shared" si="6"/>
        <v>0.85</v>
      </c>
      <c r="T92" s="57"/>
      <c r="U92" s="57">
        <v>0</v>
      </c>
      <c r="V92" s="180">
        <v>0</v>
      </c>
      <c r="W92" s="180">
        <v>0</v>
      </c>
      <c r="Y92" s="236">
        <f t="shared" si="7"/>
        <v>0</v>
      </c>
    </row>
    <row r="93" spans="1:25" ht="16.5" thickTop="1" thickBot="1">
      <c r="A93" s="168" t="s">
        <v>299</v>
      </c>
      <c r="B93" t="s">
        <v>122</v>
      </c>
      <c r="C93" s="57">
        <v>7.45</v>
      </c>
      <c r="D93" s="57">
        <v>5.73</v>
      </c>
      <c r="E93" s="57">
        <v>5.03</v>
      </c>
      <c r="F93" s="57">
        <v>308.06</v>
      </c>
      <c r="G93" s="57">
        <v>2.29</v>
      </c>
      <c r="H93" s="52">
        <f t="shared" si="4"/>
        <v>321.11</v>
      </c>
      <c r="I93" s="57">
        <v>5.83</v>
      </c>
      <c r="J93" s="57">
        <v>9.51</v>
      </c>
      <c r="K93" s="57">
        <v>0.97</v>
      </c>
      <c r="L93" s="57">
        <v>44.83</v>
      </c>
      <c r="M93" s="52">
        <f t="shared" si="5"/>
        <v>61.14</v>
      </c>
      <c r="N93" s="57">
        <v>0.55000000000000004</v>
      </c>
      <c r="O93" s="57">
        <v>0.06</v>
      </c>
      <c r="P93" s="57">
        <v>18.559999999999999</v>
      </c>
      <c r="Q93" s="312">
        <v>31.98</v>
      </c>
      <c r="R93" s="312"/>
      <c r="S93" s="53">
        <f t="shared" si="6"/>
        <v>51.15</v>
      </c>
      <c r="T93" s="57"/>
      <c r="U93" s="57">
        <v>30.82</v>
      </c>
      <c r="V93" s="180">
        <v>62.108037830000001</v>
      </c>
      <c r="W93" s="180">
        <v>22.340520000000001</v>
      </c>
      <c r="X93" s="204">
        <v>223.38</v>
      </c>
      <c r="Y93" s="236">
        <f t="shared" si="7"/>
        <v>338.64855782999996</v>
      </c>
    </row>
    <row r="94" spans="1:25" ht="16.5" thickTop="1" thickBot="1">
      <c r="A94" s="168" t="s">
        <v>300</v>
      </c>
      <c r="B94" t="s">
        <v>123</v>
      </c>
      <c r="C94" s="57">
        <v>2805.67</v>
      </c>
      <c r="D94" s="57">
        <v>2133.2199999999998</v>
      </c>
      <c r="E94" s="57">
        <v>3973.35</v>
      </c>
      <c r="F94" s="57">
        <v>2885.59</v>
      </c>
      <c r="G94" s="57">
        <v>1945.81</v>
      </c>
      <c r="H94" s="52">
        <f t="shared" si="4"/>
        <v>10937.97</v>
      </c>
      <c r="I94" s="57">
        <v>1759.15</v>
      </c>
      <c r="J94" s="57">
        <v>1078.8499999999999</v>
      </c>
      <c r="K94" s="57">
        <v>564.91</v>
      </c>
      <c r="L94" s="57">
        <v>431.05</v>
      </c>
      <c r="M94" s="52">
        <f t="shared" si="5"/>
        <v>3833.96</v>
      </c>
      <c r="N94" s="57">
        <v>216.19</v>
      </c>
      <c r="O94" s="57">
        <v>335.17</v>
      </c>
      <c r="P94" s="57">
        <v>1097.5899999999999</v>
      </c>
      <c r="Q94" s="312">
        <v>482.89</v>
      </c>
      <c r="R94" s="312"/>
      <c r="S94" s="53">
        <f t="shared" si="6"/>
        <v>2131.8399999999997</v>
      </c>
      <c r="T94" s="57"/>
      <c r="U94" s="57">
        <v>302.47000000000003</v>
      </c>
      <c r="V94" s="180">
        <v>696.69672655999989</v>
      </c>
      <c r="W94" s="180">
        <v>1736.5800657</v>
      </c>
      <c r="X94" s="208">
        <v>1609.92</v>
      </c>
      <c r="Y94" s="236">
        <f t="shared" si="7"/>
        <v>4345.66679226</v>
      </c>
    </row>
    <row r="95" spans="1:25" ht="16.5" thickTop="1" thickBot="1">
      <c r="A95" s="168" t="s">
        <v>301</v>
      </c>
      <c r="B95" t="s">
        <v>125</v>
      </c>
      <c r="C95" s="57">
        <v>1118.58</v>
      </c>
      <c r="D95" s="57">
        <v>531.73</v>
      </c>
      <c r="E95" s="57">
        <v>1002.92</v>
      </c>
      <c r="F95" s="57">
        <v>1128.7</v>
      </c>
      <c r="G95" s="57">
        <v>1074.08</v>
      </c>
      <c r="H95" s="52">
        <f>SUM(D95:G95)</f>
        <v>3737.4300000000003</v>
      </c>
      <c r="I95" s="57">
        <v>348.27</v>
      </c>
      <c r="J95" s="57">
        <v>522.25</v>
      </c>
      <c r="K95" s="57">
        <v>1374.91</v>
      </c>
      <c r="L95" s="57">
        <v>208.77</v>
      </c>
      <c r="M95" s="52">
        <f>SUM(I95:L95)</f>
        <v>2454.2000000000003</v>
      </c>
      <c r="N95" s="57">
        <v>159.75</v>
      </c>
      <c r="O95" s="57">
        <v>116.4</v>
      </c>
      <c r="P95" s="57">
        <v>426.98</v>
      </c>
      <c r="Q95" s="312">
        <v>242.46</v>
      </c>
      <c r="R95" s="312"/>
      <c r="S95" s="53">
        <f>SUM(N95:R95)</f>
        <v>945.59</v>
      </c>
      <c r="T95" s="57"/>
      <c r="U95" s="57">
        <v>215.66</v>
      </c>
      <c r="V95" s="180">
        <v>287.81716909000005</v>
      </c>
      <c r="W95" s="180">
        <v>962.10234464999996</v>
      </c>
      <c r="X95" s="208">
        <v>1001.35</v>
      </c>
      <c r="Y95" s="236">
        <f t="shared" si="7"/>
        <v>2466.9295137399999</v>
      </c>
    </row>
    <row r="96" spans="1:25" ht="16.5" thickTop="1" thickBot="1">
      <c r="A96" s="170" t="s">
        <v>302</v>
      </c>
      <c r="B96" t="s">
        <v>124</v>
      </c>
      <c r="C96" s="57">
        <v>0.06</v>
      </c>
      <c r="D96" s="57">
        <v>0</v>
      </c>
      <c r="E96" s="57">
        <v>0</v>
      </c>
      <c r="F96" s="57">
        <v>0.05</v>
      </c>
      <c r="G96" s="57">
        <v>0</v>
      </c>
      <c r="H96" s="52">
        <f t="shared" si="4"/>
        <v>0.05</v>
      </c>
      <c r="I96" s="57">
        <v>0</v>
      </c>
      <c r="J96" s="57">
        <v>0</v>
      </c>
      <c r="K96" s="57">
        <v>0</v>
      </c>
      <c r="L96" s="57">
        <v>0</v>
      </c>
      <c r="M96" s="52">
        <f t="shared" si="5"/>
        <v>0</v>
      </c>
      <c r="N96" s="57">
        <v>0.1</v>
      </c>
      <c r="O96" s="57">
        <v>0</v>
      </c>
      <c r="P96" s="57">
        <v>0</v>
      </c>
      <c r="Q96" s="312">
        <v>0</v>
      </c>
      <c r="R96" s="312"/>
      <c r="S96" s="53">
        <f t="shared" si="6"/>
        <v>0.1</v>
      </c>
      <c r="T96" s="57"/>
      <c r="U96" s="57">
        <v>0</v>
      </c>
      <c r="V96" s="180">
        <v>0</v>
      </c>
      <c r="W96" s="180">
        <v>315.46856123000003</v>
      </c>
      <c r="X96" s="204">
        <v>10.63</v>
      </c>
      <c r="Y96" s="236">
        <f t="shared" si="7"/>
        <v>326.09856123000003</v>
      </c>
    </row>
    <row r="97" spans="1:25" s="248" customFormat="1" ht="16.5" thickTop="1" thickBot="1">
      <c r="A97" s="170"/>
      <c r="B97" s="248" t="s">
        <v>335</v>
      </c>
      <c r="C97" s="57"/>
      <c r="D97" s="57"/>
      <c r="E97" s="57"/>
      <c r="F97" s="57"/>
      <c r="G97" s="57"/>
      <c r="H97" s="52"/>
      <c r="I97" s="57"/>
      <c r="J97" s="57"/>
      <c r="K97" s="57"/>
      <c r="L97" s="57"/>
      <c r="M97" s="52"/>
      <c r="N97" s="57"/>
      <c r="O97" s="57"/>
      <c r="P97" s="57"/>
      <c r="Q97" s="188"/>
      <c r="R97" s="188"/>
      <c r="S97" s="53"/>
      <c r="T97" s="57"/>
      <c r="U97" s="57"/>
      <c r="V97" s="180"/>
      <c r="W97" s="180"/>
      <c r="X97" s="204" t="s">
        <v>337</v>
      </c>
      <c r="Y97" s="236">
        <f t="shared" si="7"/>
        <v>0</v>
      </c>
    </row>
    <row r="98" spans="1:25" ht="16.5" thickTop="1" thickBot="1">
      <c r="A98" s="168" t="s">
        <v>303</v>
      </c>
      <c r="B98" t="s">
        <v>126</v>
      </c>
      <c r="C98" s="57">
        <v>0</v>
      </c>
      <c r="D98" s="57">
        <v>0</v>
      </c>
      <c r="E98" s="57">
        <v>0.03</v>
      </c>
      <c r="F98" s="57">
        <v>0</v>
      </c>
      <c r="G98" s="57">
        <v>0</v>
      </c>
      <c r="H98" s="52">
        <f t="shared" si="4"/>
        <v>0.03</v>
      </c>
      <c r="I98" s="57">
        <v>0</v>
      </c>
      <c r="J98" s="57">
        <v>0</v>
      </c>
      <c r="K98" s="57">
        <v>0</v>
      </c>
      <c r="L98" s="57">
        <v>0</v>
      </c>
      <c r="M98" s="52">
        <f t="shared" si="5"/>
        <v>0</v>
      </c>
      <c r="N98" s="57">
        <v>0</v>
      </c>
      <c r="O98" s="57">
        <v>0</v>
      </c>
      <c r="P98" s="57">
        <v>0</v>
      </c>
      <c r="Q98" s="312">
        <v>0</v>
      </c>
      <c r="R98" s="312"/>
      <c r="S98" s="53">
        <f t="shared" si="6"/>
        <v>0</v>
      </c>
      <c r="T98" s="57"/>
      <c r="U98" s="57">
        <v>0</v>
      </c>
      <c r="V98" s="180">
        <v>0</v>
      </c>
      <c r="W98" s="180">
        <v>0</v>
      </c>
      <c r="X98" s="204" t="s">
        <v>337</v>
      </c>
      <c r="Y98" s="236">
        <f t="shared" si="7"/>
        <v>0</v>
      </c>
    </row>
    <row r="99" spans="1:25" s="248" customFormat="1" ht="16.5" thickTop="1" thickBot="1">
      <c r="A99" s="168"/>
      <c r="B99" s="248" t="s">
        <v>336</v>
      </c>
      <c r="C99" s="57"/>
      <c r="D99" s="57"/>
      <c r="E99" s="57"/>
      <c r="F99" s="57"/>
      <c r="G99" s="57"/>
      <c r="H99" s="52"/>
      <c r="I99" s="57"/>
      <c r="J99" s="57"/>
      <c r="K99" s="57"/>
      <c r="L99" s="57"/>
      <c r="M99" s="52"/>
      <c r="N99" s="57"/>
      <c r="O99" s="57"/>
      <c r="P99" s="57"/>
      <c r="Q99" s="188"/>
      <c r="R99" s="188"/>
      <c r="S99" s="53"/>
      <c r="T99" s="57"/>
      <c r="U99" s="57"/>
      <c r="V99" s="180"/>
      <c r="W99" s="180"/>
      <c r="X99" s="204">
        <v>1</v>
      </c>
      <c r="Y99" s="236">
        <f t="shared" si="7"/>
        <v>1</v>
      </c>
    </row>
    <row r="100" spans="1:25" ht="16.5" thickTop="1" thickBot="1">
      <c r="A100" s="170" t="s">
        <v>304</v>
      </c>
      <c r="B100" t="s">
        <v>127</v>
      </c>
      <c r="C100" s="57">
        <v>0.65</v>
      </c>
      <c r="D100" s="57">
        <v>0.5</v>
      </c>
      <c r="E100" s="57">
        <v>0.25</v>
      </c>
      <c r="F100" s="57">
        <v>0</v>
      </c>
      <c r="G100" s="57">
        <v>0.25</v>
      </c>
      <c r="H100" s="52">
        <f t="shared" si="4"/>
        <v>1</v>
      </c>
      <c r="I100" s="57">
        <v>0</v>
      </c>
      <c r="J100" s="57">
        <v>1.7</v>
      </c>
      <c r="K100" s="57">
        <v>0</v>
      </c>
      <c r="L100" s="57">
        <v>1.5</v>
      </c>
      <c r="M100" s="52">
        <f t="shared" si="5"/>
        <v>3.2</v>
      </c>
      <c r="N100" s="57">
        <v>0</v>
      </c>
      <c r="O100" s="57">
        <v>0</v>
      </c>
      <c r="P100" s="57">
        <v>0</v>
      </c>
      <c r="Q100" s="312">
        <v>0</v>
      </c>
      <c r="R100" s="312"/>
      <c r="S100" s="53">
        <f t="shared" si="6"/>
        <v>0</v>
      </c>
      <c r="T100" s="57"/>
      <c r="U100" s="57">
        <v>0</v>
      </c>
      <c r="V100" s="180">
        <v>0</v>
      </c>
      <c r="W100" s="180">
        <v>0</v>
      </c>
      <c r="X100" s="204" t="s">
        <v>337</v>
      </c>
      <c r="Y100" s="236">
        <f t="shared" si="7"/>
        <v>0</v>
      </c>
    </row>
    <row r="101" spans="1:25" s="30" customFormat="1" ht="16.5" thickTop="1" thickBot="1">
      <c r="A101" s="169" t="s">
        <v>305</v>
      </c>
      <c r="B101" s="30" t="s">
        <v>43</v>
      </c>
      <c r="C101" s="58">
        <v>4681.3900000000003</v>
      </c>
      <c r="D101" s="58">
        <v>3904.55</v>
      </c>
      <c r="E101" s="58">
        <v>5803.89</v>
      </c>
      <c r="F101" s="58">
        <v>6542.58</v>
      </c>
      <c r="G101" s="58">
        <v>4499.74</v>
      </c>
      <c r="H101" s="52">
        <f t="shared" si="4"/>
        <v>20750.760000000002</v>
      </c>
      <c r="I101" s="58">
        <v>2671.59</v>
      </c>
      <c r="J101" s="58">
        <v>2666.36</v>
      </c>
      <c r="K101" s="58">
        <v>2748.1</v>
      </c>
      <c r="L101" s="58">
        <v>1556.95</v>
      </c>
      <c r="M101" s="52">
        <f t="shared" si="5"/>
        <v>9643.0000000000018</v>
      </c>
      <c r="N101" s="58">
        <v>710.97</v>
      </c>
      <c r="O101" s="58">
        <v>1042.17</v>
      </c>
      <c r="P101" s="58">
        <v>1822.12</v>
      </c>
      <c r="Q101" s="313">
        <v>1548.88</v>
      </c>
      <c r="R101" s="313"/>
      <c r="S101" s="53">
        <f t="shared" si="6"/>
        <v>5124.1400000000003</v>
      </c>
      <c r="T101" s="302">
        <f>SUM(T5:U100)</f>
        <v>908.27699109999992</v>
      </c>
      <c r="U101" s="302"/>
      <c r="V101" s="58">
        <f>SUM(V5:V100)</f>
        <v>1792.3447423799998</v>
      </c>
      <c r="W101" s="243">
        <f>SUM(W5:W100)</f>
        <v>4145.0958694399997</v>
      </c>
      <c r="X101" s="239">
        <v>5382.86</v>
      </c>
      <c r="Y101" s="236">
        <f t="shared" si="7"/>
        <v>12228.577602919999</v>
      </c>
    </row>
    <row r="102" spans="1:25">
      <c r="V102" s="180"/>
    </row>
    <row r="103" spans="1:25">
      <c r="V103" s="180"/>
    </row>
    <row r="104" spans="1:25">
      <c r="V104" s="180"/>
    </row>
    <row r="105" spans="1:25">
      <c r="V105" s="180"/>
    </row>
  </sheetData>
  <mergeCells count="142">
    <mergeCell ref="T9:U9"/>
    <mergeCell ref="Q5:R5"/>
    <mergeCell ref="T5:U5"/>
    <mergeCell ref="Q6:R6"/>
    <mergeCell ref="T6:U6"/>
    <mergeCell ref="Q8:R8"/>
    <mergeCell ref="T8:U8"/>
    <mergeCell ref="B2:Q2"/>
    <mergeCell ref="R2:T2"/>
    <mergeCell ref="U2:V2"/>
    <mergeCell ref="Q3:R3"/>
    <mergeCell ref="T3:U3"/>
    <mergeCell ref="Q4:R4"/>
    <mergeCell ref="T4:U4"/>
    <mergeCell ref="Q17:R17"/>
    <mergeCell ref="Q18:R18"/>
    <mergeCell ref="Q19:R19"/>
    <mergeCell ref="Q14:R14"/>
    <mergeCell ref="Q15:R15"/>
    <mergeCell ref="Q16:R16"/>
    <mergeCell ref="Q11:R11"/>
    <mergeCell ref="Q13:R13"/>
    <mergeCell ref="Q9:R9"/>
    <mergeCell ref="Q28:R28"/>
    <mergeCell ref="Q29:R29"/>
    <mergeCell ref="Q31:R31"/>
    <mergeCell ref="Q23:R23"/>
    <mergeCell ref="Q24:R24"/>
    <mergeCell ref="Q27:R27"/>
    <mergeCell ref="Q20:R20"/>
    <mergeCell ref="Q22:R22"/>
    <mergeCell ref="Q21:R21"/>
    <mergeCell ref="Q42:R42"/>
    <mergeCell ref="Q43:R43"/>
    <mergeCell ref="Q44:R44"/>
    <mergeCell ref="Q40:R40"/>
    <mergeCell ref="Q38:R38"/>
    <mergeCell ref="Q41:R41"/>
    <mergeCell ref="Q36:R36"/>
    <mergeCell ref="Q32:R32"/>
    <mergeCell ref="Q33:R33"/>
    <mergeCell ref="Q34:R34"/>
    <mergeCell ref="Q39:R39"/>
    <mergeCell ref="Q37:R37"/>
    <mergeCell ref="Q61:R61"/>
    <mergeCell ref="Q62:R62"/>
    <mergeCell ref="Q64:R64"/>
    <mergeCell ref="Q58:R58"/>
    <mergeCell ref="Q59:R59"/>
    <mergeCell ref="Q60:R60"/>
    <mergeCell ref="Q54:R54"/>
    <mergeCell ref="Q55:R55"/>
    <mergeCell ref="Q57:R57"/>
    <mergeCell ref="Q51:R51"/>
    <mergeCell ref="Q52:R52"/>
    <mergeCell ref="Q53:R53"/>
    <mergeCell ref="Q48:R48"/>
    <mergeCell ref="Q49:R49"/>
    <mergeCell ref="Q50:R50"/>
    <mergeCell ref="Q45:R45"/>
    <mergeCell ref="Q46:R46"/>
    <mergeCell ref="Q47:R47"/>
    <mergeCell ref="Q101:R101"/>
    <mergeCell ref="Q89:R89"/>
    <mergeCell ref="Q91:R91"/>
    <mergeCell ref="Q92:R92"/>
    <mergeCell ref="Q93:R93"/>
    <mergeCell ref="Q94:R94"/>
    <mergeCell ref="Q96:R96"/>
    <mergeCell ref="Q83:R83"/>
    <mergeCell ref="Q84:R84"/>
    <mergeCell ref="Q85:R85"/>
    <mergeCell ref="Q86:R86"/>
    <mergeCell ref="Q88:R88"/>
    <mergeCell ref="Q90:R90"/>
    <mergeCell ref="T45:U45"/>
    <mergeCell ref="T40:U40"/>
    <mergeCell ref="T41:U41"/>
    <mergeCell ref="T42:U42"/>
    <mergeCell ref="T43:U43"/>
    <mergeCell ref="Q95:R95"/>
    <mergeCell ref="Q98:R98"/>
    <mergeCell ref="Q100:R100"/>
    <mergeCell ref="Q76:R76"/>
    <mergeCell ref="Q77:R77"/>
    <mergeCell ref="Q79:R79"/>
    <mergeCell ref="Q80:R80"/>
    <mergeCell ref="Q81:R81"/>
    <mergeCell ref="Q82:R82"/>
    <mergeCell ref="Q69:R69"/>
    <mergeCell ref="Q70:R70"/>
    <mergeCell ref="Q71:R71"/>
    <mergeCell ref="Q72:R72"/>
    <mergeCell ref="Q73:R73"/>
    <mergeCell ref="Q74:R74"/>
    <mergeCell ref="Q65:R65"/>
    <mergeCell ref="Q66:R66"/>
    <mergeCell ref="Q67:R67"/>
    <mergeCell ref="Q68:R68"/>
    <mergeCell ref="T10:U10"/>
    <mergeCell ref="T12:U12"/>
    <mergeCell ref="T26:U26"/>
    <mergeCell ref="T35:U35"/>
    <mergeCell ref="T32:U32"/>
    <mergeCell ref="T31:U31"/>
    <mergeCell ref="T29:U29"/>
    <mergeCell ref="T28:U28"/>
    <mergeCell ref="T27:U27"/>
    <mergeCell ref="T24:U24"/>
    <mergeCell ref="T23:U23"/>
    <mergeCell ref="T22:U22"/>
    <mergeCell ref="T21:U21"/>
    <mergeCell ref="T20:U20"/>
    <mergeCell ref="T19:U19"/>
    <mergeCell ref="T18:U18"/>
    <mergeCell ref="T17:U17"/>
    <mergeCell ref="T16:U16"/>
    <mergeCell ref="T15:U15"/>
    <mergeCell ref="T101:U101"/>
    <mergeCell ref="T14:U14"/>
    <mergeCell ref="T13:U13"/>
    <mergeCell ref="T11:U11"/>
    <mergeCell ref="T44:U44"/>
    <mergeCell ref="T46:U46"/>
    <mergeCell ref="T47:U47"/>
    <mergeCell ref="T48:U48"/>
    <mergeCell ref="T49:U49"/>
    <mergeCell ref="T51:U51"/>
    <mergeCell ref="T39:U39"/>
    <mergeCell ref="T38:U38"/>
    <mergeCell ref="T37:U37"/>
    <mergeCell ref="T36:U36"/>
    <mergeCell ref="T34:U34"/>
    <mergeCell ref="T33:U33"/>
    <mergeCell ref="T52:U52"/>
    <mergeCell ref="T53:U53"/>
    <mergeCell ref="T54:U54"/>
    <mergeCell ref="T55:U55"/>
    <mergeCell ref="T56:U56"/>
    <mergeCell ref="T57:U57"/>
    <mergeCell ref="T58:U58"/>
    <mergeCell ref="T50:U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workbookViewId="0">
      <pane xSplit="2" ySplit="3" topLeftCell="S23" activePane="bottomRight" state="frozen"/>
      <selection pane="topRight" activeCell="D1" sqref="D1"/>
      <selection pane="bottomLeft" activeCell="A4" sqref="A4"/>
      <selection pane="bottomRight" activeCell="X5" sqref="X5"/>
    </sheetView>
  </sheetViews>
  <sheetFormatPr defaultRowHeight="15"/>
  <cols>
    <col min="1" max="1" width="9.140625" style="72"/>
    <col min="2" max="2" width="38.42578125" style="72" customWidth="1"/>
    <col min="3" max="3" width="16.5703125" style="72" customWidth="1"/>
    <col min="4" max="4" width="20.7109375" style="72" customWidth="1"/>
    <col min="5" max="5" width="22.28515625" style="72" customWidth="1"/>
    <col min="6" max="6" width="20.5703125" style="84" customWidth="1"/>
    <col min="7" max="7" width="22" style="136" customWidth="1"/>
    <col min="8" max="9" width="16" style="72" customWidth="1"/>
    <col min="10" max="10" width="16.42578125" style="72" customWidth="1"/>
    <col min="11" max="11" width="18.85546875" style="138" customWidth="1"/>
    <col min="12" max="12" width="21.140625" style="136" customWidth="1"/>
    <col min="13" max="13" width="18.5703125" style="72" customWidth="1"/>
    <col min="14" max="14" width="17.42578125" style="72" customWidth="1"/>
    <col min="15" max="15" width="18.5703125" style="72" customWidth="1"/>
    <col min="16" max="16" width="18.85546875" style="138" customWidth="1"/>
    <col min="17" max="17" width="21.140625" style="136" customWidth="1"/>
    <col min="18" max="18" width="15.5703125" style="72" customWidth="1"/>
    <col min="19" max="19" width="17" style="72" customWidth="1"/>
    <col min="20" max="20" width="16.42578125" style="72" customWidth="1"/>
    <col min="21" max="21" width="18.85546875" style="138" customWidth="1"/>
    <col min="22" max="22" width="21.140625" style="136" customWidth="1"/>
    <col min="23" max="23" width="19.5703125" style="238" customWidth="1"/>
    <col min="24" max="24" width="21.140625" style="136" customWidth="1"/>
    <col min="25" max="16384" width="9.140625" style="72"/>
  </cols>
  <sheetData>
    <row r="2" spans="1:24" ht="21.75" thickBot="1">
      <c r="A2" s="69" t="s">
        <v>128</v>
      </c>
      <c r="B2" s="70"/>
      <c r="C2" s="70"/>
      <c r="D2" s="70"/>
      <c r="E2" s="70"/>
      <c r="F2" s="71"/>
    </row>
    <row r="3" spans="1:24" ht="23.25">
      <c r="A3" s="321" t="s">
        <v>129</v>
      </c>
      <c r="B3" s="322"/>
      <c r="C3" s="322"/>
      <c r="D3" s="322"/>
      <c r="E3" s="322"/>
      <c r="F3" s="322"/>
      <c r="G3" s="323"/>
      <c r="H3" s="138"/>
      <c r="I3" s="138"/>
      <c r="J3" s="138"/>
      <c r="L3" s="141"/>
      <c r="M3" s="138"/>
      <c r="N3" s="138"/>
      <c r="O3" s="138"/>
      <c r="Q3" s="141"/>
      <c r="V3" s="141"/>
      <c r="W3" s="238">
        <v>2017</v>
      </c>
      <c r="X3" s="141"/>
    </row>
    <row r="4" spans="1:24">
      <c r="A4" s="73" t="s">
        <v>130</v>
      </c>
      <c r="B4" s="74" t="s">
        <v>131</v>
      </c>
      <c r="C4" s="75" t="s">
        <v>132</v>
      </c>
      <c r="D4" s="75" t="s">
        <v>133</v>
      </c>
      <c r="E4" s="76" t="s">
        <v>134</v>
      </c>
      <c r="F4" s="77" t="s">
        <v>135</v>
      </c>
      <c r="G4" s="95" t="s">
        <v>215</v>
      </c>
      <c r="H4" s="130" t="s">
        <v>197</v>
      </c>
      <c r="I4" s="130" t="s">
        <v>198</v>
      </c>
      <c r="J4" s="130" t="s">
        <v>199</v>
      </c>
      <c r="K4" s="139" t="s">
        <v>306</v>
      </c>
      <c r="L4" s="95" t="s">
        <v>307</v>
      </c>
      <c r="M4" s="130" t="s">
        <v>308</v>
      </c>
      <c r="N4" s="130" t="s">
        <v>309</v>
      </c>
      <c r="O4" s="130" t="s">
        <v>310</v>
      </c>
      <c r="P4" s="139" t="s">
        <v>311</v>
      </c>
      <c r="Q4" s="95" t="s">
        <v>338</v>
      </c>
      <c r="R4" s="130" t="s">
        <v>339</v>
      </c>
      <c r="S4" s="130" t="s">
        <v>340</v>
      </c>
      <c r="T4" s="130" t="s">
        <v>341</v>
      </c>
      <c r="U4" s="139" t="s">
        <v>342</v>
      </c>
      <c r="V4" s="95" t="s">
        <v>343</v>
      </c>
      <c r="W4" s="218" t="s">
        <v>43</v>
      </c>
      <c r="X4" s="95" t="s">
        <v>343</v>
      </c>
    </row>
    <row r="5" spans="1:24">
      <c r="A5" s="78">
        <v>1</v>
      </c>
      <c r="B5" s="79" t="s">
        <v>146</v>
      </c>
      <c r="C5" s="80">
        <v>29589222.870000001</v>
      </c>
      <c r="D5" s="80">
        <v>33212738.010000002</v>
      </c>
      <c r="E5" s="81">
        <v>19996132.359999999</v>
      </c>
      <c r="F5" s="82">
        <f>SUM(C5:E5)</f>
        <v>82798093.24000001</v>
      </c>
      <c r="G5" s="137">
        <f>F5/F$31*100</f>
        <v>9.1160330719841944</v>
      </c>
      <c r="H5" s="97">
        <v>42895760.909999996</v>
      </c>
      <c r="I5" s="97">
        <v>243997326.46000001</v>
      </c>
      <c r="J5" s="98">
        <v>302949729.74000001</v>
      </c>
      <c r="K5" s="140">
        <f>SUM(H5:J5)</f>
        <v>589842817.11000001</v>
      </c>
      <c r="L5" s="137">
        <f>K5/K$31*100</f>
        <v>32.909004789266461</v>
      </c>
      <c r="M5" s="97">
        <v>419396464.73000002</v>
      </c>
      <c r="N5" s="97">
        <v>40039775</v>
      </c>
      <c r="O5" s="98"/>
      <c r="P5" s="140">
        <f>O5+N5+M5</f>
        <v>459436239.73000002</v>
      </c>
      <c r="Q5" s="137">
        <f>P5/P$31*100</f>
        <v>11.083852169460439</v>
      </c>
      <c r="R5" s="234">
        <v>61365741.619999997</v>
      </c>
      <c r="S5" s="234">
        <v>182468419</v>
      </c>
      <c r="T5" s="234">
        <v>99374788.659999996</v>
      </c>
      <c r="U5" s="140">
        <f>T5+S5+R5</f>
        <v>343208949.27999997</v>
      </c>
      <c r="V5" s="137">
        <f>U5/U$31*100</f>
        <v>6.3759624954913035</v>
      </c>
      <c r="W5" s="217">
        <f>U5+P5+K5+F5</f>
        <v>1475286099.3599999</v>
      </c>
      <c r="X5" s="137">
        <f>W5/W$31*100</f>
        <v>12.064260770155895</v>
      </c>
    </row>
    <row r="6" spans="1:24">
      <c r="A6" s="78">
        <v>2</v>
      </c>
      <c r="B6" s="79" t="s">
        <v>137</v>
      </c>
      <c r="C6" s="80">
        <v>20694365.829999998</v>
      </c>
      <c r="D6" s="80">
        <v>13132617.49</v>
      </c>
      <c r="E6" s="81">
        <v>12688437.41</v>
      </c>
      <c r="F6" s="82">
        <f t="shared" ref="F6:F30" si="0">SUM(C6:E6)</f>
        <v>46515420.730000004</v>
      </c>
      <c r="G6" s="137">
        <f t="shared" ref="G6:G31" si="1">F6/F$31*100</f>
        <v>5.1213270395348438</v>
      </c>
      <c r="H6" s="97">
        <v>228688315.72</v>
      </c>
      <c r="I6" s="97">
        <v>114049076.09999999</v>
      </c>
      <c r="J6" s="98"/>
      <c r="K6" s="140">
        <f t="shared" ref="K6:K30" si="2">SUM(H6:J6)</f>
        <v>342737391.81999999</v>
      </c>
      <c r="L6" s="137">
        <f t="shared" ref="L6:L31" si="3">K6/K$31*100</f>
        <v>19.12229180670284</v>
      </c>
      <c r="M6" s="97">
        <v>36972963.780000001</v>
      </c>
      <c r="N6" s="97">
        <v>108209075.47</v>
      </c>
      <c r="O6" s="98">
        <v>347444690.25999999</v>
      </c>
      <c r="P6" s="140">
        <f t="shared" ref="P6:P8" si="4">O6+N6+M6</f>
        <v>492626729.50999999</v>
      </c>
      <c r="Q6" s="137">
        <f t="shared" ref="Q6:Q31" si="5">P6/P$31*100</f>
        <v>11.884569331802053</v>
      </c>
      <c r="R6" s="234">
        <v>85584945.090000004</v>
      </c>
      <c r="S6" s="234">
        <v>201770887.34999999</v>
      </c>
      <c r="T6" s="234">
        <v>90837486.329999998</v>
      </c>
      <c r="U6" s="140">
        <f t="shared" ref="U6:U30" si="6">T6+S6+R6</f>
        <v>378193318.76999998</v>
      </c>
      <c r="V6" s="137">
        <f t="shared" ref="V6:X31" si="7">U6/U$31*100</f>
        <v>7.0258844403141136</v>
      </c>
      <c r="W6" s="217">
        <f t="shared" ref="W6:W30" si="8">U6+P6+K6+F6</f>
        <v>1260072860.8299999</v>
      </c>
      <c r="X6" s="137">
        <f t="shared" si="7"/>
        <v>10.30433865610491</v>
      </c>
    </row>
    <row r="7" spans="1:24" ht="15.75" thickBot="1">
      <c r="A7" s="78">
        <v>3</v>
      </c>
      <c r="B7" s="79" t="s">
        <v>157</v>
      </c>
      <c r="C7" s="80">
        <v>16497672.5</v>
      </c>
      <c r="D7" s="80">
        <v>174886610.25</v>
      </c>
      <c r="E7" s="81">
        <v>40147781.700000003</v>
      </c>
      <c r="F7" s="82">
        <f t="shared" si="0"/>
        <v>231532064.44999999</v>
      </c>
      <c r="G7" s="137">
        <f t="shared" si="1"/>
        <v>25.491576848672072</v>
      </c>
      <c r="H7" s="97">
        <v>19492343.469999999</v>
      </c>
      <c r="I7" s="97">
        <v>94903706.790000007</v>
      </c>
      <c r="J7" s="98">
        <v>220851124.49000001</v>
      </c>
      <c r="K7" s="140">
        <f t="shared" si="2"/>
        <v>335247174.75</v>
      </c>
      <c r="L7" s="137">
        <f t="shared" si="3"/>
        <v>18.704391338511996</v>
      </c>
      <c r="M7" s="97">
        <v>535993875.81</v>
      </c>
      <c r="N7" s="97"/>
      <c r="O7" s="98"/>
      <c r="P7" s="140">
        <f t="shared" si="4"/>
        <v>535993875.81</v>
      </c>
      <c r="Q7" s="137">
        <f t="shared" si="5"/>
        <v>12.930797289098248</v>
      </c>
      <c r="R7" s="234">
        <v>11000000</v>
      </c>
      <c r="S7" s="234">
        <v>1928085</v>
      </c>
      <c r="T7" s="234">
        <v>1928085</v>
      </c>
      <c r="U7" s="140">
        <f t="shared" si="6"/>
        <v>14856170</v>
      </c>
      <c r="V7" s="137">
        <f t="shared" si="7"/>
        <v>0.27599042200197915</v>
      </c>
      <c r="W7" s="217">
        <f t="shared" si="8"/>
        <v>1117629285.01</v>
      </c>
      <c r="X7" s="137">
        <f t="shared" si="7"/>
        <v>9.1394958202160268</v>
      </c>
    </row>
    <row r="8" spans="1:24" ht="15.75" thickBot="1">
      <c r="A8" s="78">
        <v>4</v>
      </c>
      <c r="B8" s="79" t="s">
        <v>149</v>
      </c>
      <c r="C8" s="80">
        <v>900000</v>
      </c>
      <c r="D8" s="80">
        <v>5180275</v>
      </c>
      <c r="E8" s="81">
        <v>5110336.3</v>
      </c>
      <c r="F8" s="82">
        <f t="shared" si="0"/>
        <v>11190611.300000001</v>
      </c>
      <c r="G8" s="137">
        <f t="shared" si="1"/>
        <v>1.232081304225455</v>
      </c>
      <c r="H8" s="97"/>
      <c r="I8" s="97"/>
      <c r="J8" s="98"/>
      <c r="K8" s="140">
        <f t="shared" si="2"/>
        <v>0</v>
      </c>
      <c r="L8" s="137">
        <f t="shared" si="3"/>
        <v>0</v>
      </c>
      <c r="M8" s="216">
        <v>5399960.2400000002</v>
      </c>
      <c r="N8" s="216">
        <v>1518423.48</v>
      </c>
      <c r="O8" s="183"/>
      <c r="P8" s="140">
        <f t="shared" si="4"/>
        <v>6918383.7200000007</v>
      </c>
      <c r="Q8" s="137">
        <f t="shared" si="5"/>
        <v>0.16690529778222593</v>
      </c>
      <c r="R8" s="234">
        <v>524000</v>
      </c>
      <c r="S8" s="234">
        <v>11260000</v>
      </c>
      <c r="U8" s="140">
        <f t="shared" si="6"/>
        <v>11784000</v>
      </c>
      <c r="V8" s="137">
        <f t="shared" si="7"/>
        <v>0.21891719957911915</v>
      </c>
      <c r="W8" s="217">
        <f t="shared" si="8"/>
        <v>29892995.02</v>
      </c>
      <c r="X8" s="137">
        <f t="shared" si="7"/>
        <v>0.24445216916142634</v>
      </c>
    </row>
    <row r="9" spans="1:24" ht="15.75" thickBot="1">
      <c r="A9" s="78">
        <v>5</v>
      </c>
      <c r="B9" s="79" t="s">
        <v>142</v>
      </c>
      <c r="C9" s="80">
        <v>1034206</v>
      </c>
      <c r="D9" s="80">
        <v>2017514.37</v>
      </c>
      <c r="E9" s="81"/>
      <c r="F9" s="82">
        <f t="shared" si="0"/>
        <v>3051720.37</v>
      </c>
      <c r="G9" s="137">
        <f t="shared" si="1"/>
        <v>0.33599304924486012</v>
      </c>
      <c r="H9" s="97"/>
      <c r="I9" s="97"/>
      <c r="J9" s="98"/>
      <c r="K9" s="140">
        <f t="shared" si="2"/>
        <v>0</v>
      </c>
      <c r="L9" s="137">
        <f t="shared" si="3"/>
        <v>0</v>
      </c>
      <c r="M9" s="255">
        <v>645064</v>
      </c>
      <c r="N9" s="257"/>
      <c r="O9" s="182"/>
      <c r="P9" s="140">
        <f>O9+N9+M9</f>
        <v>645064</v>
      </c>
      <c r="Q9" s="137">
        <f t="shared" si="5"/>
        <v>1.5562102850316282E-2</v>
      </c>
      <c r="R9" s="234">
        <v>4594785.93</v>
      </c>
      <c r="S9" s="234">
        <v>5128624.38</v>
      </c>
      <c r="T9" s="234">
        <v>104423827.67</v>
      </c>
      <c r="U9" s="140">
        <f t="shared" si="6"/>
        <v>114147237.97999999</v>
      </c>
      <c r="V9" s="137">
        <f t="shared" si="7"/>
        <v>2.1205697282987837</v>
      </c>
      <c r="W9" s="217">
        <f t="shared" si="8"/>
        <v>117844022.34999999</v>
      </c>
      <c r="X9" s="137">
        <f t="shared" si="7"/>
        <v>0.96367817500024822</v>
      </c>
    </row>
    <row r="10" spans="1:24" ht="15.75" thickBot="1">
      <c r="A10" s="78">
        <v>6</v>
      </c>
      <c r="B10" s="79" t="s">
        <v>158</v>
      </c>
      <c r="C10" s="80">
        <v>13448703.550000001</v>
      </c>
      <c r="D10" s="80">
        <v>28111599.27</v>
      </c>
      <c r="E10" s="81">
        <v>53597940.789999999</v>
      </c>
      <c r="F10" s="82">
        <f t="shared" si="0"/>
        <v>95158243.609999999</v>
      </c>
      <c r="G10" s="137">
        <f t="shared" si="1"/>
        <v>10.476880105272922</v>
      </c>
      <c r="H10" s="97">
        <v>110326493.70999999</v>
      </c>
      <c r="I10" s="97">
        <v>45879674.759999998</v>
      </c>
      <c r="J10" s="98">
        <v>14025708.42</v>
      </c>
      <c r="K10" s="140">
        <f t="shared" si="2"/>
        <v>170231876.88999999</v>
      </c>
      <c r="L10" s="137">
        <f t="shared" si="3"/>
        <v>9.4977195438392172</v>
      </c>
      <c r="M10" s="256">
        <v>0</v>
      </c>
      <c r="N10" s="257">
        <v>0</v>
      </c>
      <c r="O10" s="257">
        <v>0</v>
      </c>
      <c r="P10" s="140">
        <f>O10+N10+M10</f>
        <v>0</v>
      </c>
      <c r="Q10" s="137">
        <f t="shared" si="5"/>
        <v>0</v>
      </c>
      <c r="R10" s="219">
        <v>0</v>
      </c>
      <c r="S10" s="72">
        <v>0</v>
      </c>
      <c r="T10" s="235">
        <v>0</v>
      </c>
      <c r="U10" s="140">
        <f t="shared" si="6"/>
        <v>0</v>
      </c>
      <c r="V10" s="137">
        <f t="shared" si="7"/>
        <v>0</v>
      </c>
      <c r="W10" s="217">
        <f t="shared" si="8"/>
        <v>265390120.5</v>
      </c>
      <c r="X10" s="137">
        <f t="shared" si="7"/>
        <v>2.1702472631742782</v>
      </c>
    </row>
    <row r="11" spans="1:24" ht="15.75" thickBot="1">
      <c r="A11" s="78">
        <v>7</v>
      </c>
      <c r="B11" s="79" t="s">
        <v>344</v>
      </c>
      <c r="C11" s="80"/>
      <c r="D11" s="80"/>
      <c r="E11" s="81"/>
      <c r="F11" s="82">
        <f t="shared" si="0"/>
        <v>0</v>
      </c>
      <c r="G11" s="137">
        <f t="shared" si="1"/>
        <v>0</v>
      </c>
      <c r="H11" s="97"/>
      <c r="I11" s="97"/>
      <c r="J11" s="98"/>
      <c r="K11" s="140">
        <f t="shared" si="2"/>
        <v>0</v>
      </c>
      <c r="L11" s="137">
        <f t="shared" si="3"/>
        <v>0</v>
      </c>
      <c r="M11" s="184">
        <v>0</v>
      </c>
      <c r="N11" s="258">
        <v>624984</v>
      </c>
      <c r="O11" s="260">
        <v>0</v>
      </c>
      <c r="P11" s="140">
        <f>O11+N11+M11</f>
        <v>624984</v>
      </c>
      <c r="Q11" s="137">
        <f t="shared" si="5"/>
        <v>1.507767490946956E-2</v>
      </c>
      <c r="R11" s="219"/>
      <c r="S11" s="234">
        <v>6660652.8799999999</v>
      </c>
      <c r="U11" s="140">
        <f t="shared" si="6"/>
        <v>6660652.8799999999</v>
      </c>
      <c r="V11" s="137">
        <f t="shared" si="7"/>
        <v>0.12373824472659493</v>
      </c>
      <c r="W11" s="217">
        <f t="shared" si="8"/>
        <v>7285636.8799999999</v>
      </c>
      <c r="X11" s="137">
        <f t="shared" si="7"/>
        <v>5.9578832360120147E-2</v>
      </c>
    </row>
    <row r="12" spans="1:24" ht="15.75" thickBot="1">
      <c r="A12" s="78">
        <v>8</v>
      </c>
      <c r="B12" s="79" t="s">
        <v>148</v>
      </c>
      <c r="C12" s="80">
        <v>54074519.560000002</v>
      </c>
      <c r="D12" s="80">
        <v>45194127.5</v>
      </c>
      <c r="E12" s="81">
        <v>35786164</v>
      </c>
      <c r="F12" s="82">
        <f t="shared" si="0"/>
        <v>135054811.06</v>
      </c>
      <c r="G12" s="137">
        <f t="shared" si="1"/>
        <v>14.869474355947579</v>
      </c>
      <c r="H12" s="97">
        <v>90235415.129999995</v>
      </c>
      <c r="I12" s="97">
        <v>40981690</v>
      </c>
      <c r="J12" s="98">
        <v>41819475.770000003</v>
      </c>
      <c r="K12" s="140">
        <f t="shared" si="2"/>
        <v>173036580.90000001</v>
      </c>
      <c r="L12" s="137">
        <f t="shared" si="3"/>
        <v>9.6542019405390693</v>
      </c>
      <c r="M12" s="249">
        <v>14878615.119999999</v>
      </c>
      <c r="N12" s="257"/>
      <c r="O12" s="257"/>
      <c r="P12" s="140">
        <f>O12+N12+M12</f>
        <v>14878615.119999999</v>
      </c>
      <c r="Q12" s="137">
        <f t="shared" si="5"/>
        <v>0.358945064005604</v>
      </c>
      <c r="R12" s="234">
        <v>48200</v>
      </c>
      <c r="S12" s="234">
        <v>5027865</v>
      </c>
      <c r="T12" s="234">
        <v>2919745</v>
      </c>
      <c r="U12" s="140">
        <f t="shared" si="6"/>
        <v>7995810</v>
      </c>
      <c r="V12" s="137">
        <f t="shared" si="7"/>
        <v>0.14854211927755573</v>
      </c>
      <c r="W12" s="217">
        <f t="shared" si="8"/>
        <v>330965817.08000004</v>
      </c>
      <c r="X12" s="137">
        <f t="shared" si="7"/>
        <v>2.7064973532882846</v>
      </c>
    </row>
    <row r="13" spans="1:24" ht="15.75" thickBot="1">
      <c r="A13" s="78">
        <v>9</v>
      </c>
      <c r="B13" s="79" t="s">
        <v>144</v>
      </c>
      <c r="C13" s="80">
        <v>6781354.7199999997</v>
      </c>
      <c r="D13" s="80">
        <v>23237655.559999999</v>
      </c>
      <c r="E13" s="81">
        <v>18345197.25</v>
      </c>
      <c r="F13" s="82">
        <f t="shared" si="0"/>
        <v>48364207.530000001</v>
      </c>
      <c r="G13" s="137">
        <f t="shared" si="1"/>
        <v>5.3248776401869105</v>
      </c>
      <c r="H13" s="97">
        <v>9311058.5800000001</v>
      </c>
      <c r="I13" s="97">
        <v>18505064.289999999</v>
      </c>
      <c r="J13" s="98">
        <v>11695563.029999999</v>
      </c>
      <c r="K13" s="140">
        <f t="shared" si="2"/>
        <v>39511685.899999999</v>
      </c>
      <c r="L13" s="137">
        <f t="shared" si="3"/>
        <v>2.204469093793509</v>
      </c>
      <c r="M13" s="249">
        <v>14421812.93</v>
      </c>
      <c r="N13" s="259">
        <v>11965</v>
      </c>
      <c r="O13" s="216">
        <v>707073.06</v>
      </c>
      <c r="P13" s="140">
        <f>O13+N13+M13</f>
        <v>15140850.99</v>
      </c>
      <c r="Q13" s="137">
        <f t="shared" si="5"/>
        <v>0.36527147747772798</v>
      </c>
      <c r="R13" s="234">
        <v>51149970</v>
      </c>
      <c r="S13" s="234">
        <v>3078430</v>
      </c>
      <c r="T13" s="234">
        <v>13668438</v>
      </c>
      <c r="U13" s="140">
        <f t="shared" si="6"/>
        <v>67896838</v>
      </c>
      <c r="V13" s="137">
        <f t="shared" si="7"/>
        <v>1.2613531598130618</v>
      </c>
      <c r="W13" s="217">
        <f t="shared" si="8"/>
        <v>170913582.41999999</v>
      </c>
      <c r="X13" s="137">
        <f t="shared" si="7"/>
        <v>1.3976584124061859</v>
      </c>
    </row>
    <row r="14" spans="1:24" ht="15.75" thickBot="1">
      <c r="A14" s="78">
        <v>10</v>
      </c>
      <c r="B14" s="79" t="s">
        <v>139</v>
      </c>
      <c r="C14" s="80"/>
      <c r="D14" s="80">
        <v>3174714.29</v>
      </c>
      <c r="E14" s="81">
        <v>17651016.059999999</v>
      </c>
      <c r="F14" s="82">
        <f t="shared" si="0"/>
        <v>20825730.349999998</v>
      </c>
      <c r="G14" s="137">
        <f t="shared" si="1"/>
        <v>2.2929036067114259</v>
      </c>
      <c r="H14" s="97">
        <v>6203845.04</v>
      </c>
      <c r="I14" s="97">
        <v>4614455</v>
      </c>
      <c r="J14" s="98"/>
      <c r="K14" s="140">
        <f t="shared" si="2"/>
        <v>10818300.039999999</v>
      </c>
      <c r="L14" s="137">
        <f t="shared" si="3"/>
        <v>0.60358366246187123</v>
      </c>
      <c r="M14" s="250">
        <v>159965</v>
      </c>
      <c r="N14" s="97">
        <v>1293652.24</v>
      </c>
      <c r="O14" s="98"/>
      <c r="P14" s="140">
        <f t="shared" ref="P14:P30" si="9">O14+N14+M14</f>
        <v>1453617.24</v>
      </c>
      <c r="Q14" s="137">
        <f t="shared" si="5"/>
        <v>3.5068366850223992E-2</v>
      </c>
      <c r="R14" s="234">
        <v>4999980</v>
      </c>
      <c r="S14" s="234">
        <v>651627</v>
      </c>
      <c r="T14" s="234">
        <v>3449980</v>
      </c>
      <c r="U14" s="140">
        <f t="shared" si="6"/>
        <v>9101587</v>
      </c>
      <c r="V14" s="137">
        <f t="shared" si="7"/>
        <v>0.16908468582533234</v>
      </c>
      <c r="W14" s="217">
        <f t="shared" si="8"/>
        <v>42199234.629999995</v>
      </c>
      <c r="X14" s="137">
        <f t="shared" si="7"/>
        <v>0.34508735024221338</v>
      </c>
    </row>
    <row r="15" spans="1:24" ht="15.75" thickBot="1">
      <c r="A15" s="78">
        <v>11</v>
      </c>
      <c r="B15" s="79" t="s">
        <v>143</v>
      </c>
      <c r="C15" s="80"/>
      <c r="D15" s="80"/>
      <c r="E15" s="81"/>
      <c r="F15" s="82">
        <f t="shared" si="0"/>
        <v>0</v>
      </c>
      <c r="G15" s="137">
        <f t="shared" si="1"/>
        <v>0</v>
      </c>
      <c r="H15" s="97"/>
      <c r="I15" s="97"/>
      <c r="J15" s="98"/>
      <c r="K15" s="140">
        <f t="shared" si="2"/>
        <v>0</v>
      </c>
      <c r="L15" s="137">
        <f t="shared" si="3"/>
        <v>0</v>
      </c>
      <c r="M15" s="250">
        <v>5639887.2000000002</v>
      </c>
      <c r="N15" s="251">
        <v>19634638.699999999</v>
      </c>
      <c r="O15" s="234">
        <v>5146055</v>
      </c>
      <c r="P15" s="140">
        <f t="shared" si="9"/>
        <v>30420580.899999999</v>
      </c>
      <c r="Q15" s="137">
        <f t="shared" si="5"/>
        <v>0.73389339465877346</v>
      </c>
      <c r="R15" s="234">
        <v>22665499.219999999</v>
      </c>
      <c r="S15" s="234">
        <v>8386161.1799999997</v>
      </c>
      <c r="T15" s="234">
        <v>14877362.76</v>
      </c>
      <c r="U15" s="140">
        <f t="shared" si="6"/>
        <v>45929023.159999996</v>
      </c>
      <c r="V15" s="137">
        <f t="shared" si="7"/>
        <v>0.85324619225998855</v>
      </c>
      <c r="W15" s="217">
        <f t="shared" si="8"/>
        <v>76349604.060000002</v>
      </c>
      <c r="X15" s="137">
        <f t="shared" si="7"/>
        <v>0.62435451230617589</v>
      </c>
    </row>
    <row r="16" spans="1:24" ht="15.75" thickBot="1">
      <c r="A16" s="78">
        <v>12</v>
      </c>
      <c r="B16" s="79" t="s">
        <v>145</v>
      </c>
      <c r="C16" s="80">
        <v>14339702.199999999</v>
      </c>
      <c r="D16" s="80">
        <v>118980454.8</v>
      </c>
      <c r="E16" s="81">
        <v>17607949.510000002</v>
      </c>
      <c r="F16" s="82">
        <f t="shared" si="0"/>
        <v>150928106.50999999</v>
      </c>
      <c r="G16" s="137">
        <f t="shared" si="1"/>
        <v>16.617117092890108</v>
      </c>
      <c r="H16" s="97">
        <v>7300342.0999999996</v>
      </c>
      <c r="I16" s="97">
        <v>40249300.310000002</v>
      </c>
      <c r="J16" s="98"/>
      <c r="K16" s="140">
        <f t="shared" si="2"/>
        <v>47549642.410000004</v>
      </c>
      <c r="L16" s="137">
        <f t="shared" si="3"/>
        <v>2.6529294998717861</v>
      </c>
      <c r="M16" s="252">
        <v>13749935</v>
      </c>
      <c r="N16" s="193"/>
      <c r="O16" s="193"/>
      <c r="P16" s="140">
        <f t="shared" si="9"/>
        <v>13749935</v>
      </c>
      <c r="Q16" s="137">
        <f t="shared" si="5"/>
        <v>0.33171577185389917</v>
      </c>
      <c r="R16" s="234">
        <v>949940</v>
      </c>
      <c r="S16" s="234">
        <v>3399940</v>
      </c>
      <c r="U16" s="140">
        <f t="shared" si="6"/>
        <v>4349880</v>
      </c>
      <c r="V16" s="137">
        <f t="shared" si="7"/>
        <v>8.0809873396573223E-2</v>
      </c>
      <c r="W16" s="217">
        <f t="shared" si="8"/>
        <v>216577563.91999999</v>
      </c>
      <c r="X16" s="137">
        <f t="shared" si="7"/>
        <v>1.7710789854452487</v>
      </c>
    </row>
    <row r="17" spans="1:24" ht="15.75" thickBot="1">
      <c r="A17" s="78">
        <v>13</v>
      </c>
      <c r="B17" s="79" t="s">
        <v>155</v>
      </c>
      <c r="C17" s="80">
        <v>12250000</v>
      </c>
      <c r="D17" s="80">
        <v>6111200</v>
      </c>
      <c r="E17" s="81"/>
      <c r="F17" s="82">
        <f t="shared" si="0"/>
        <v>18361200</v>
      </c>
      <c r="G17" s="137">
        <f t="shared" si="1"/>
        <v>2.021559916315244</v>
      </c>
      <c r="H17" s="97">
        <v>34030030</v>
      </c>
      <c r="I17" s="97">
        <v>50514</v>
      </c>
      <c r="J17" s="98"/>
      <c r="K17" s="140">
        <f t="shared" si="2"/>
        <v>34080544</v>
      </c>
      <c r="L17" s="137">
        <f t="shared" si="3"/>
        <v>1.9014502731625988</v>
      </c>
      <c r="M17" s="250">
        <v>2587137</v>
      </c>
      <c r="N17" s="97"/>
      <c r="O17" s="98"/>
      <c r="P17" s="140">
        <f t="shared" si="9"/>
        <v>2587137</v>
      </c>
      <c r="Q17" s="137">
        <f t="shared" si="5"/>
        <v>6.2414414820635963E-2</v>
      </c>
      <c r="R17" s="234"/>
      <c r="U17" s="140">
        <f t="shared" si="6"/>
        <v>0</v>
      </c>
      <c r="V17" s="137">
        <f t="shared" si="7"/>
        <v>0</v>
      </c>
      <c r="W17" s="217">
        <f t="shared" si="8"/>
        <v>55028881</v>
      </c>
      <c r="X17" s="137">
        <f t="shared" si="7"/>
        <v>0.45000272866522567</v>
      </c>
    </row>
    <row r="18" spans="1:24" ht="15.75" thickBot="1">
      <c r="A18" s="78">
        <v>14</v>
      </c>
      <c r="B18" s="79" t="s">
        <v>153</v>
      </c>
      <c r="C18" s="80"/>
      <c r="D18" s="80"/>
      <c r="E18" s="81">
        <v>300000</v>
      </c>
      <c r="F18" s="82">
        <f t="shared" si="0"/>
        <v>300000</v>
      </c>
      <c r="G18" s="137">
        <f t="shared" si="1"/>
        <v>3.302986596162414E-2</v>
      </c>
      <c r="H18" s="97">
        <v>17900</v>
      </c>
      <c r="I18" s="97">
        <v>35350</v>
      </c>
      <c r="J18" s="98"/>
      <c r="K18" s="140">
        <f t="shared" si="2"/>
        <v>53250</v>
      </c>
      <c r="L18" s="137">
        <f t="shared" si="3"/>
        <v>2.9709686279041905E-3</v>
      </c>
      <c r="M18" s="250">
        <v>152271.43</v>
      </c>
      <c r="N18" s="191"/>
      <c r="O18" s="98"/>
      <c r="P18" s="140">
        <f t="shared" si="9"/>
        <v>152271.43</v>
      </c>
      <c r="Q18" s="137">
        <f t="shared" si="5"/>
        <v>3.6735326336995032E-3</v>
      </c>
      <c r="R18" s="234"/>
      <c r="T18" s="234">
        <v>644890</v>
      </c>
      <c r="U18" s="140">
        <f t="shared" si="6"/>
        <v>644890</v>
      </c>
      <c r="V18" s="137">
        <f t="shared" si="7"/>
        <v>1.1980440668412945E-2</v>
      </c>
      <c r="W18" s="217">
        <f t="shared" si="8"/>
        <v>1150411.43</v>
      </c>
      <c r="X18" s="137">
        <f t="shared" si="7"/>
        <v>9.4075742261170853E-3</v>
      </c>
    </row>
    <row r="19" spans="1:24" ht="15.75" thickBot="1">
      <c r="A19" s="78">
        <v>15</v>
      </c>
      <c r="B19" s="79" t="s">
        <v>346</v>
      </c>
      <c r="C19" s="80"/>
      <c r="D19" s="80"/>
      <c r="E19" s="81"/>
      <c r="F19" s="82">
        <f t="shared" si="0"/>
        <v>0</v>
      </c>
      <c r="G19" s="137">
        <f t="shared" si="1"/>
        <v>0</v>
      </c>
      <c r="H19" s="97"/>
      <c r="I19" s="97"/>
      <c r="J19" s="98"/>
      <c r="K19" s="140">
        <f t="shared" si="2"/>
        <v>0</v>
      </c>
      <c r="L19" s="137">
        <f t="shared" si="3"/>
        <v>0</v>
      </c>
      <c r="M19" s="194"/>
      <c r="N19" s="193"/>
      <c r="O19" s="193"/>
      <c r="P19" s="140">
        <f t="shared" si="9"/>
        <v>0</v>
      </c>
      <c r="Q19" s="137">
        <f t="shared" si="5"/>
        <v>0</v>
      </c>
      <c r="T19" s="234">
        <v>250000</v>
      </c>
      <c r="U19" s="140">
        <f t="shared" si="6"/>
        <v>250000</v>
      </c>
      <c r="V19" s="137">
        <f t="shared" si="7"/>
        <v>4.6443737181585017E-3</v>
      </c>
      <c r="W19" s="217">
        <f t="shared" si="8"/>
        <v>250000</v>
      </c>
      <c r="X19" s="137">
        <f t="shared" si="7"/>
        <v>2.044393418908635E-3</v>
      </c>
    </row>
    <row r="20" spans="1:24" ht="15.75" thickBot="1">
      <c r="A20" s="78">
        <v>16</v>
      </c>
      <c r="B20" s="79" t="s">
        <v>154</v>
      </c>
      <c r="C20" s="80">
        <v>1213493</v>
      </c>
      <c r="D20" s="80">
        <v>2200000</v>
      </c>
      <c r="E20" s="81">
        <v>7717000</v>
      </c>
      <c r="F20" s="82">
        <f t="shared" si="0"/>
        <v>11130493</v>
      </c>
      <c r="G20" s="137">
        <f t="shared" si="1"/>
        <v>1.225462306255986</v>
      </c>
      <c r="H20" s="97">
        <v>7717000</v>
      </c>
      <c r="I20" s="97">
        <v>7173775.0599999996</v>
      </c>
      <c r="J20" s="98">
        <v>311444.15999999997</v>
      </c>
      <c r="K20" s="140">
        <f t="shared" si="2"/>
        <v>15202219.219999999</v>
      </c>
      <c r="L20" s="137">
        <f t="shared" si="3"/>
        <v>0.84817495543928845</v>
      </c>
      <c r="M20" s="253">
        <v>431000</v>
      </c>
      <c r="N20" s="254">
        <v>80197993.930000007</v>
      </c>
      <c r="O20" s="254">
        <v>53921603.630000003</v>
      </c>
      <c r="P20" s="140">
        <f t="shared" si="9"/>
        <v>134550597.56</v>
      </c>
      <c r="Q20" s="137">
        <f t="shared" si="5"/>
        <v>3.246019368311106</v>
      </c>
      <c r="R20" s="234">
        <v>109548045.5</v>
      </c>
      <c r="S20" s="234">
        <v>45510928.009999998</v>
      </c>
      <c r="T20" s="234">
        <v>8493741</v>
      </c>
      <c r="U20" s="140">
        <f t="shared" si="6"/>
        <v>163552714.50999999</v>
      </c>
      <c r="V20" s="137">
        <f t="shared" si="7"/>
        <v>3.0383997152148985</v>
      </c>
      <c r="W20" s="217">
        <f t="shared" si="8"/>
        <v>324436024.28999996</v>
      </c>
      <c r="X20" s="137">
        <f t="shared" si="7"/>
        <v>2.6530994916614317</v>
      </c>
    </row>
    <row r="21" spans="1:24" ht="15.75" thickBot="1">
      <c r="A21" s="78">
        <v>17</v>
      </c>
      <c r="B21" s="79" t="s">
        <v>152</v>
      </c>
      <c r="C21" s="80">
        <v>4355454.9000000004</v>
      </c>
      <c r="D21" s="80">
        <v>20096820</v>
      </c>
      <c r="E21" s="81">
        <v>14873325</v>
      </c>
      <c r="F21" s="82">
        <f t="shared" si="0"/>
        <v>39325599.899999999</v>
      </c>
      <c r="G21" s="137">
        <f t="shared" si="1"/>
        <v>4.3297309785248661</v>
      </c>
      <c r="H21" s="97"/>
      <c r="I21" s="97"/>
      <c r="J21" s="98"/>
      <c r="K21" s="140">
        <f t="shared" si="2"/>
        <v>0</v>
      </c>
      <c r="L21" s="137">
        <f t="shared" si="3"/>
        <v>0</v>
      </c>
      <c r="M21" s="97">
        <v>0</v>
      </c>
      <c r="N21" s="97">
        <v>0</v>
      </c>
      <c r="O21" s="98">
        <v>0</v>
      </c>
      <c r="P21" s="140">
        <f t="shared" si="9"/>
        <v>0</v>
      </c>
      <c r="Q21" s="137">
        <f t="shared" si="5"/>
        <v>0</v>
      </c>
      <c r="R21" s="219">
        <v>0</v>
      </c>
      <c r="S21" s="72">
        <v>0</v>
      </c>
      <c r="T21" s="219">
        <v>0</v>
      </c>
      <c r="U21" s="140">
        <f t="shared" si="6"/>
        <v>0</v>
      </c>
      <c r="V21" s="137">
        <f t="shared" si="7"/>
        <v>0</v>
      </c>
      <c r="W21" s="217">
        <f t="shared" si="8"/>
        <v>39325599.899999999</v>
      </c>
      <c r="X21" s="137">
        <f t="shared" si="7"/>
        <v>0.32158799052077625</v>
      </c>
    </row>
    <row r="22" spans="1:24" ht="15.75" thickBot="1">
      <c r="A22" s="78">
        <v>18</v>
      </c>
      <c r="B22" s="79" t="s">
        <v>136</v>
      </c>
      <c r="C22" s="80"/>
      <c r="D22" s="80"/>
      <c r="E22" s="81"/>
      <c r="F22" s="82">
        <f t="shared" si="0"/>
        <v>0</v>
      </c>
      <c r="G22" s="137">
        <f t="shared" si="1"/>
        <v>0</v>
      </c>
      <c r="H22" s="97"/>
      <c r="I22" s="97"/>
      <c r="J22" s="98"/>
      <c r="K22" s="140">
        <f t="shared" si="2"/>
        <v>0</v>
      </c>
      <c r="L22" s="137">
        <f t="shared" si="3"/>
        <v>0</v>
      </c>
      <c r="M22" s="192"/>
      <c r="N22" s="97">
        <v>774402896.54999995</v>
      </c>
      <c r="O22" s="98">
        <v>891854359.66999996</v>
      </c>
      <c r="P22" s="140">
        <f t="shared" si="9"/>
        <v>1666257256.2199998</v>
      </c>
      <c r="Q22" s="137">
        <f t="shared" si="5"/>
        <v>40.198285435834968</v>
      </c>
      <c r="R22" s="234">
        <v>999095494.77999997</v>
      </c>
      <c r="S22" s="234">
        <v>893948361.30999994</v>
      </c>
      <c r="T22" s="234">
        <v>837477378.88999999</v>
      </c>
      <c r="U22" s="140">
        <f t="shared" si="6"/>
        <v>2730521234.9799995</v>
      </c>
      <c r="V22" s="137">
        <f t="shared" si="7"/>
        <v>50.726244242459217</v>
      </c>
      <c r="W22" s="217">
        <f t="shared" si="8"/>
        <v>4396778491.1999989</v>
      </c>
      <c r="X22" s="137">
        <f t="shared" si="7"/>
        <v>35.954980047233256</v>
      </c>
    </row>
    <row r="23" spans="1:24" ht="15.75" thickBot="1">
      <c r="A23" s="78">
        <v>19</v>
      </c>
      <c r="B23" s="83" t="s">
        <v>138</v>
      </c>
      <c r="C23" s="80"/>
      <c r="D23" s="80"/>
      <c r="E23" s="81"/>
      <c r="F23" s="82">
        <f t="shared" si="0"/>
        <v>0</v>
      </c>
      <c r="G23" s="137">
        <f t="shared" si="1"/>
        <v>0</v>
      </c>
      <c r="H23" s="100"/>
      <c r="I23" s="100"/>
      <c r="J23" s="101"/>
      <c r="K23" s="140">
        <f t="shared" si="2"/>
        <v>0</v>
      </c>
      <c r="L23" s="137">
        <f t="shared" si="3"/>
        <v>0</v>
      </c>
      <c r="M23" s="190"/>
      <c r="N23" s="251">
        <v>134125843.34999999</v>
      </c>
      <c r="O23" s="251">
        <v>359241427.13</v>
      </c>
      <c r="P23" s="140">
        <f t="shared" si="9"/>
        <v>493367270.48000002</v>
      </c>
      <c r="Q23" s="137">
        <f t="shared" si="5"/>
        <v>11.902434806762697</v>
      </c>
      <c r="R23" s="234">
        <v>388145210.93000001</v>
      </c>
      <c r="S23" s="234">
        <v>336051532.25999999</v>
      </c>
      <c r="T23" s="234">
        <v>86829146.530000001</v>
      </c>
      <c r="U23" s="140">
        <f t="shared" si="6"/>
        <v>811025889.72000003</v>
      </c>
      <c r="V23" s="137">
        <f t="shared" si="7"/>
        <v>15.066829307846735</v>
      </c>
      <c r="W23" s="217">
        <f t="shared" si="8"/>
        <v>1304393160.2</v>
      </c>
      <c r="X23" s="137">
        <f t="shared" si="7"/>
        <v>10.666771169529268</v>
      </c>
    </row>
    <row r="24" spans="1:24" ht="15.75" thickBot="1">
      <c r="A24" s="78">
        <v>21</v>
      </c>
      <c r="B24" s="83" t="s">
        <v>140</v>
      </c>
      <c r="C24" s="80"/>
      <c r="D24" s="80"/>
      <c r="E24" s="81"/>
      <c r="F24" s="82">
        <f t="shared" si="0"/>
        <v>0</v>
      </c>
      <c r="G24" s="137">
        <f t="shared" si="1"/>
        <v>0</v>
      </c>
      <c r="H24" s="100"/>
      <c r="I24" s="100"/>
      <c r="J24" s="101"/>
      <c r="K24" s="140">
        <f t="shared" si="2"/>
        <v>0</v>
      </c>
      <c r="L24" s="137">
        <f t="shared" si="3"/>
        <v>0</v>
      </c>
      <c r="M24" s="192"/>
      <c r="N24" s="100">
        <v>14325000</v>
      </c>
      <c r="O24" s="101">
        <v>4805000</v>
      </c>
      <c r="P24" s="140">
        <f t="shared" si="9"/>
        <v>19130000</v>
      </c>
      <c r="Q24" s="137">
        <f t="shared" si="5"/>
        <v>0.46150928826682391</v>
      </c>
      <c r="R24" s="234">
        <v>10927000</v>
      </c>
      <c r="S24" s="234">
        <v>4849960</v>
      </c>
      <c r="T24" s="234">
        <v>2180535.0099999998</v>
      </c>
      <c r="U24" s="140">
        <f t="shared" si="6"/>
        <v>17957495.009999998</v>
      </c>
      <c r="V24" s="137">
        <f t="shared" si="7"/>
        <v>0.33360527147362573</v>
      </c>
      <c r="W24" s="217">
        <f t="shared" si="8"/>
        <v>37087495.009999998</v>
      </c>
      <c r="X24" s="137">
        <f t="shared" si="7"/>
        <v>0.3032857228890033</v>
      </c>
    </row>
    <row r="25" spans="1:24" ht="15.75" thickBot="1">
      <c r="A25" s="78">
        <v>22</v>
      </c>
      <c r="B25" s="83" t="s">
        <v>347</v>
      </c>
      <c r="C25" s="80">
        <v>63593.02</v>
      </c>
      <c r="D25" s="80">
        <v>9950</v>
      </c>
      <c r="E25" s="81"/>
      <c r="F25" s="82">
        <f t="shared" si="0"/>
        <v>73543.01999999999</v>
      </c>
      <c r="G25" s="137">
        <f t="shared" si="1"/>
        <v>8.0970536433768118E-3</v>
      </c>
      <c r="H25" s="100">
        <v>6038767.1200000001</v>
      </c>
      <c r="I25" s="100">
        <v>4000000</v>
      </c>
      <c r="J25" s="101">
        <v>20941810.82</v>
      </c>
      <c r="K25" s="140">
        <f t="shared" si="2"/>
        <v>30980577.940000001</v>
      </c>
      <c r="L25" s="137">
        <f t="shared" si="3"/>
        <v>1.7284943687151291</v>
      </c>
      <c r="M25" s="100">
        <v>13700000</v>
      </c>
      <c r="N25" s="100"/>
      <c r="O25" s="101"/>
      <c r="P25" s="140">
        <f t="shared" si="9"/>
        <v>13700000</v>
      </c>
      <c r="Q25" s="137">
        <f t="shared" si="5"/>
        <v>0.33051109509960724</v>
      </c>
      <c r="R25" s="234"/>
      <c r="S25" s="234">
        <v>3000000</v>
      </c>
      <c r="T25" s="234">
        <v>3000000</v>
      </c>
      <c r="U25" s="140">
        <f t="shared" si="6"/>
        <v>6000000</v>
      </c>
      <c r="V25" s="137">
        <f t="shared" si="7"/>
        <v>0.11146496923580404</v>
      </c>
      <c r="W25" s="217">
        <f t="shared" si="8"/>
        <v>50754120.960000001</v>
      </c>
      <c r="X25" s="137">
        <f t="shared" si="7"/>
        <v>0.41504556349246718</v>
      </c>
    </row>
    <row r="26" spans="1:24" ht="15.75" thickBot="1">
      <c r="A26" s="78">
        <v>23</v>
      </c>
      <c r="B26" s="83" t="s">
        <v>147</v>
      </c>
      <c r="C26" s="80"/>
      <c r="D26" s="80"/>
      <c r="E26" s="81"/>
      <c r="F26" s="82">
        <f t="shared" si="0"/>
        <v>0</v>
      </c>
      <c r="G26" s="137">
        <f t="shared" si="1"/>
        <v>0</v>
      </c>
      <c r="H26" s="100"/>
      <c r="I26" s="100"/>
      <c r="J26" s="101"/>
      <c r="K26" s="140">
        <f t="shared" si="2"/>
        <v>0</v>
      </c>
      <c r="L26" s="137">
        <f t="shared" si="3"/>
        <v>0</v>
      </c>
      <c r="M26" s="250">
        <v>63800</v>
      </c>
      <c r="N26" s="100">
        <v>6315000</v>
      </c>
      <c r="O26" s="101">
        <v>15080735</v>
      </c>
      <c r="P26" s="140">
        <f t="shared" si="9"/>
        <v>21459535</v>
      </c>
      <c r="Q26" s="137">
        <f t="shared" si="5"/>
        <v>0.51770908125389425</v>
      </c>
      <c r="R26" s="234">
        <v>109910258</v>
      </c>
      <c r="S26" s="234">
        <v>19134704</v>
      </c>
      <c r="T26" s="234"/>
      <c r="U26" s="140">
        <f t="shared" si="6"/>
        <v>129044962</v>
      </c>
      <c r="V26" s="137">
        <f t="shared" si="7"/>
        <v>2.3973321198942505</v>
      </c>
      <c r="W26" s="217">
        <f t="shared" si="8"/>
        <v>150504497</v>
      </c>
      <c r="X26" s="137">
        <f t="shared" si="7"/>
        <v>1.2307616127318173</v>
      </c>
    </row>
    <row r="27" spans="1:24" ht="15.75" thickBot="1">
      <c r="A27" s="78">
        <v>24</v>
      </c>
      <c r="B27" s="83" t="s">
        <v>150</v>
      </c>
      <c r="C27" s="80">
        <v>460624.2</v>
      </c>
      <c r="D27" s="80"/>
      <c r="E27" s="81">
        <v>970</v>
      </c>
      <c r="F27" s="82">
        <f t="shared" si="0"/>
        <v>461594.2</v>
      </c>
      <c r="G27" s="137">
        <f t="shared" si="1"/>
        <v>5.0821315182210426E-2</v>
      </c>
      <c r="H27" s="100"/>
      <c r="I27" s="100">
        <v>34980</v>
      </c>
      <c r="J27" s="101"/>
      <c r="K27" s="140">
        <f t="shared" si="2"/>
        <v>34980</v>
      </c>
      <c r="L27" s="137">
        <f t="shared" si="3"/>
        <v>1.9516334761331188E-3</v>
      </c>
      <c r="M27" s="100"/>
      <c r="N27" s="100">
        <v>16669531.15</v>
      </c>
      <c r="O27" s="101">
        <v>6375000</v>
      </c>
      <c r="P27" s="140">
        <f t="shared" si="9"/>
        <v>23044531.149999999</v>
      </c>
      <c r="Q27" s="137">
        <f t="shared" si="5"/>
        <v>0.55594695083529289</v>
      </c>
      <c r="R27" s="234">
        <v>42722103.649999999</v>
      </c>
      <c r="S27" s="234">
        <v>21754156</v>
      </c>
      <c r="T27" s="234">
        <v>9870104.2200000007</v>
      </c>
      <c r="U27" s="140">
        <f t="shared" si="6"/>
        <v>74346363.870000005</v>
      </c>
      <c r="V27" s="137">
        <f t="shared" si="7"/>
        <v>1.3811691935939074</v>
      </c>
      <c r="W27" s="217">
        <f t="shared" si="8"/>
        <v>97887469.220000014</v>
      </c>
      <c r="X27" s="137">
        <f t="shared" si="7"/>
        <v>0.8004819914679584</v>
      </c>
    </row>
    <row r="28" spans="1:24" ht="15.75" thickBot="1">
      <c r="A28" s="131"/>
      <c r="B28" s="65" t="s">
        <v>151</v>
      </c>
      <c r="C28" s="132">
        <v>12200000</v>
      </c>
      <c r="D28" s="132"/>
      <c r="E28" s="133"/>
      <c r="F28" s="82"/>
      <c r="G28" s="137">
        <f t="shared" si="1"/>
        <v>0</v>
      </c>
      <c r="H28" s="100"/>
      <c r="I28" s="100"/>
      <c r="J28" s="134"/>
      <c r="K28" s="140">
        <f t="shared" si="2"/>
        <v>0</v>
      </c>
      <c r="L28" s="137">
        <f t="shared" si="3"/>
        <v>0</v>
      </c>
      <c r="M28" s="196"/>
      <c r="N28" s="191"/>
      <c r="O28" s="134"/>
      <c r="P28" s="140"/>
      <c r="Q28" s="137">
        <f t="shared" si="5"/>
        <v>0</v>
      </c>
      <c r="U28" s="140">
        <f t="shared" si="6"/>
        <v>0</v>
      </c>
      <c r="V28" s="137">
        <f t="shared" si="7"/>
        <v>0</v>
      </c>
      <c r="W28" s="217">
        <f t="shared" si="8"/>
        <v>0</v>
      </c>
      <c r="X28" s="137">
        <f t="shared" si="7"/>
        <v>0</v>
      </c>
    </row>
    <row r="29" spans="1:24" ht="15.75" thickBot="1">
      <c r="A29" s="131">
        <v>25</v>
      </c>
      <c r="B29" s="65" t="s">
        <v>156</v>
      </c>
      <c r="C29" s="132"/>
      <c r="D29" s="132">
        <v>997460</v>
      </c>
      <c r="E29" s="133" t="s">
        <v>348</v>
      </c>
      <c r="F29" s="82"/>
      <c r="G29" s="137">
        <f t="shared" si="1"/>
        <v>0</v>
      </c>
      <c r="H29" s="100" t="s">
        <v>345</v>
      </c>
      <c r="I29" s="100"/>
      <c r="J29" s="134"/>
      <c r="K29" s="140">
        <f t="shared" si="2"/>
        <v>0</v>
      </c>
      <c r="L29" s="137">
        <f t="shared" si="3"/>
        <v>0</v>
      </c>
      <c r="M29" s="190"/>
      <c r="N29" s="100"/>
      <c r="O29" s="134"/>
      <c r="P29" s="140">
        <f t="shared" si="9"/>
        <v>0</v>
      </c>
      <c r="Q29" s="137">
        <f t="shared" si="5"/>
        <v>0</v>
      </c>
      <c r="S29" s="234">
        <v>570480</v>
      </c>
      <c r="U29" s="140">
        <f t="shared" si="6"/>
        <v>570480</v>
      </c>
      <c r="V29" s="137">
        <f t="shared" si="7"/>
        <v>1.0598089274940247E-2</v>
      </c>
      <c r="W29" s="217">
        <f t="shared" si="8"/>
        <v>570480</v>
      </c>
      <c r="X29" s="137">
        <f t="shared" si="7"/>
        <v>4.6651422304759922E-3</v>
      </c>
    </row>
    <row r="30" spans="1:24" s="229" customFormat="1" ht="15.75" thickBot="1">
      <c r="A30" s="233"/>
      <c r="B30" s="232" t="s">
        <v>141</v>
      </c>
      <c r="C30" s="231"/>
      <c r="D30" s="231"/>
      <c r="E30" s="230"/>
      <c r="F30" s="222">
        <f t="shared" si="0"/>
        <v>0</v>
      </c>
      <c r="G30" s="137">
        <f t="shared" si="1"/>
        <v>0</v>
      </c>
      <c r="H30" s="100">
        <v>1017701.4</v>
      </c>
      <c r="I30" s="100">
        <v>2000000</v>
      </c>
      <c r="J30" s="100"/>
      <c r="K30" s="140">
        <f t="shared" si="2"/>
        <v>3017701.4</v>
      </c>
      <c r="L30" s="137">
        <f t="shared" si="3"/>
        <v>0.16836612559216063</v>
      </c>
      <c r="M30" s="100">
        <v>0</v>
      </c>
      <c r="N30" s="100">
        <v>101562654.48999999</v>
      </c>
      <c r="O30" s="100">
        <v>97395210.299999997</v>
      </c>
      <c r="P30" s="140">
        <f t="shared" si="9"/>
        <v>198957864.78999999</v>
      </c>
      <c r="Q30" s="137">
        <f t="shared" si="5"/>
        <v>4.7998380854322988</v>
      </c>
      <c r="R30" s="220">
        <v>127977444.42</v>
      </c>
      <c r="S30" s="220">
        <v>166215890.99000001</v>
      </c>
      <c r="T30" s="220">
        <v>150626257.99000001</v>
      </c>
      <c r="U30" s="140">
        <f t="shared" si="6"/>
        <v>444819593.40000004</v>
      </c>
      <c r="V30" s="137">
        <f t="shared" si="7"/>
        <v>8.2636337156356454</v>
      </c>
      <c r="W30" s="217">
        <f t="shared" si="8"/>
        <v>646795159.59000003</v>
      </c>
      <c r="X30" s="137">
        <f t="shared" si="7"/>
        <v>5.289215070591025</v>
      </c>
    </row>
    <row r="31" spans="1:24" s="226" customFormat="1" ht="15.75" thickBot="1">
      <c r="B31" s="226" t="s">
        <v>43</v>
      </c>
      <c r="C31" s="225">
        <f t="shared" ref="C31:D31" si="10">SUM(C5:C30)</f>
        <v>187902912.34999999</v>
      </c>
      <c r="D31" s="225">
        <f t="shared" si="10"/>
        <v>476543736.54000002</v>
      </c>
      <c r="E31" s="225">
        <f>SUM(E5:E30)</f>
        <v>243822250.38</v>
      </c>
      <c r="F31" s="225">
        <f>SUM(C31:E31)</f>
        <v>908268899.26999998</v>
      </c>
      <c r="G31" s="224">
        <f t="shared" si="1"/>
        <v>100</v>
      </c>
      <c r="H31" s="227">
        <f t="shared" ref="H31:J31" si="11">SUM(H5:H30)</f>
        <v>563274973.18000007</v>
      </c>
      <c r="I31" s="227">
        <f t="shared" si="11"/>
        <v>616474912.76999998</v>
      </c>
      <c r="J31" s="227">
        <f t="shared" si="11"/>
        <v>612594856.42999995</v>
      </c>
      <c r="K31" s="227">
        <f>SUM(K5:K30)</f>
        <v>1792344742.3800006</v>
      </c>
      <c r="L31" s="221">
        <f t="shared" si="3"/>
        <v>100</v>
      </c>
      <c r="M31" s="228">
        <v>1064192752.24</v>
      </c>
      <c r="N31" s="228">
        <v>1298931433.3599999</v>
      </c>
      <c r="O31" s="228">
        <v>1781971154.05</v>
      </c>
      <c r="P31" s="223">
        <f>SUM(P5:P30)</f>
        <v>4145095339.6499996</v>
      </c>
      <c r="Q31" s="261">
        <f t="shared" si="5"/>
        <v>100</v>
      </c>
      <c r="R31" s="225">
        <v>2031208619.1400001</v>
      </c>
      <c r="S31" s="225">
        <v>1920796704.3599999</v>
      </c>
      <c r="T31" s="225">
        <v>1430851767.0599999</v>
      </c>
      <c r="U31" s="225">
        <f>SUM(U5:U30)</f>
        <v>5382857090.5599995</v>
      </c>
      <c r="V31" s="224">
        <f t="shared" si="7"/>
        <v>100</v>
      </c>
      <c r="W31" s="217">
        <f>U31+P31+K31+F31</f>
        <v>12228566071.860001</v>
      </c>
      <c r="X31" s="224">
        <f t="shared" si="7"/>
        <v>100</v>
      </c>
    </row>
    <row r="34" spans="11:21">
      <c r="K34" s="140"/>
      <c r="P34" s="140"/>
      <c r="U34" s="140"/>
    </row>
  </sheetData>
  <mergeCells count="1"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workbookViewId="0">
      <pane xSplit="3" ySplit="2" topLeftCell="R3" activePane="bottomRight" state="frozen"/>
      <selection pane="topRight" activeCell="D1" sqref="D1"/>
      <selection pane="bottomLeft" activeCell="A3" sqref="A3"/>
      <selection pane="bottomRight" activeCell="Y4" sqref="Y4:Y41"/>
    </sheetView>
  </sheetViews>
  <sheetFormatPr defaultRowHeight="15"/>
  <cols>
    <col min="3" max="3" width="19.5703125" customWidth="1"/>
    <col min="4" max="4" width="19.140625" customWidth="1"/>
    <col min="5" max="5" width="18.7109375" customWidth="1"/>
    <col min="6" max="6" width="20.42578125" customWidth="1"/>
    <col min="7" max="7" width="17.5703125" style="92" customWidth="1"/>
    <col min="8" max="8" width="15.5703125" style="94" customWidth="1"/>
    <col min="9" max="9" width="20.85546875" customWidth="1"/>
    <col min="10" max="10" width="16.28515625" customWidth="1"/>
    <col min="11" max="11" width="16.42578125" customWidth="1"/>
    <col min="12" max="12" width="18.42578125" style="92" customWidth="1"/>
    <col min="13" max="13" width="15.85546875" customWidth="1"/>
    <col min="14" max="14" width="20.85546875" style="48" customWidth="1"/>
    <col min="15" max="15" width="16.28515625" customWidth="1"/>
    <col min="16" max="16" width="16.42578125" customWidth="1"/>
    <col min="17" max="17" width="18.42578125" style="92" customWidth="1"/>
    <col min="18" max="18" width="12.85546875" customWidth="1"/>
    <col min="19" max="19" width="16" customWidth="1"/>
    <col min="20" max="20" width="17.5703125" customWidth="1"/>
    <col min="21" max="21" width="15" customWidth="1"/>
    <col min="22" max="22" width="18.42578125" style="92" customWidth="1"/>
    <col min="23" max="23" width="14.5703125" style="248" customWidth="1"/>
    <col min="24" max="24" width="18.42578125" style="92" customWidth="1"/>
    <col min="25" max="25" width="14.5703125" style="248" customWidth="1"/>
  </cols>
  <sheetData>
    <row r="1" spans="2:25" ht="15.75" thickBot="1"/>
    <row r="2" spans="2:25" ht="24" thickBot="1">
      <c r="B2" s="85" t="s">
        <v>213</v>
      </c>
      <c r="C2" s="86"/>
      <c r="D2" s="87"/>
      <c r="E2" s="87"/>
      <c r="F2" s="88"/>
      <c r="H2" s="116" t="s">
        <v>210</v>
      </c>
      <c r="M2" s="116" t="s">
        <v>212</v>
      </c>
      <c r="R2" s="116" t="s">
        <v>316</v>
      </c>
      <c r="W2" s="116" t="s">
        <v>350</v>
      </c>
      <c r="X2" s="265" t="s">
        <v>349</v>
      </c>
      <c r="Y2" s="116" t="s">
        <v>351</v>
      </c>
    </row>
    <row r="3" spans="2:25" s="118" customFormat="1" ht="15.75" thickBot="1">
      <c r="B3" s="113" t="s">
        <v>160</v>
      </c>
      <c r="C3" s="114" t="s">
        <v>214</v>
      </c>
      <c r="D3" s="114" t="s">
        <v>132</v>
      </c>
      <c r="E3" s="114" t="s">
        <v>133</v>
      </c>
      <c r="F3" s="115" t="s">
        <v>134</v>
      </c>
      <c r="G3" s="112" t="s">
        <v>135</v>
      </c>
      <c r="H3" s="116" t="s">
        <v>211</v>
      </c>
      <c r="I3" s="117" t="s">
        <v>197</v>
      </c>
      <c r="J3" s="117" t="s">
        <v>198</v>
      </c>
      <c r="K3" s="117" t="s">
        <v>199</v>
      </c>
      <c r="L3" s="112" t="s">
        <v>306</v>
      </c>
      <c r="M3" s="116" t="s">
        <v>211</v>
      </c>
      <c r="N3" s="262" t="s">
        <v>308</v>
      </c>
      <c r="O3" s="117" t="s">
        <v>309</v>
      </c>
      <c r="P3" s="117" t="s">
        <v>310</v>
      </c>
      <c r="Q3" s="112" t="s">
        <v>311</v>
      </c>
      <c r="R3" s="116" t="s">
        <v>211</v>
      </c>
      <c r="S3" s="263" t="s">
        <v>339</v>
      </c>
      <c r="T3" s="263" t="s">
        <v>340</v>
      </c>
      <c r="U3" s="263" t="s">
        <v>341</v>
      </c>
      <c r="V3" s="112" t="s">
        <v>311</v>
      </c>
      <c r="W3" s="116" t="s">
        <v>211</v>
      </c>
      <c r="X3" s="112">
        <v>21017</v>
      </c>
      <c r="Y3" s="116" t="s">
        <v>211</v>
      </c>
    </row>
    <row r="4" spans="2:25" ht="15.75" thickBot="1">
      <c r="B4" s="59">
        <v>1</v>
      </c>
      <c r="C4" s="60" t="s">
        <v>161</v>
      </c>
      <c r="D4" s="61"/>
      <c r="E4" s="61"/>
      <c r="F4" s="62"/>
      <c r="G4" s="93">
        <f>SUM(D4:F4)</f>
        <v>0</v>
      </c>
      <c r="H4" s="96">
        <f>G4/G$41*100</f>
        <v>0</v>
      </c>
      <c r="I4" s="100"/>
      <c r="J4" s="100"/>
      <c r="K4" s="101"/>
      <c r="L4" s="93">
        <f>SUM(I4:K4)</f>
        <v>0</v>
      </c>
      <c r="M4" s="119">
        <f>L4/L$41*100</f>
        <v>0</v>
      </c>
      <c r="N4" s="195"/>
      <c r="O4" s="195"/>
      <c r="P4" s="195"/>
      <c r="Q4" s="93">
        <f>N4+O4+P4</f>
        <v>0</v>
      </c>
      <c r="R4" s="66">
        <f t="shared" ref="R4:R6" si="0">Q4/Q$41*100</f>
        <v>0</v>
      </c>
      <c r="V4" s="93">
        <f>S4+T4+U4</f>
        <v>0</v>
      </c>
      <c r="W4" s="66">
        <f t="shared" ref="W4:W41" si="1">U4/U$41*100</f>
        <v>0</v>
      </c>
      <c r="X4" s="93">
        <f>V4+Q4+L4+G4</f>
        <v>0</v>
      </c>
      <c r="Y4" s="66">
        <f>X4/X$41*100</f>
        <v>0</v>
      </c>
    </row>
    <row r="5" spans="2:25" ht="15.75" thickBot="1">
      <c r="B5" s="59">
        <v>2</v>
      </c>
      <c r="C5" s="60" t="s">
        <v>162</v>
      </c>
      <c r="D5" s="61">
        <v>3953533.06</v>
      </c>
      <c r="E5" s="61">
        <v>10824194.779999999</v>
      </c>
      <c r="F5" s="62">
        <v>90000</v>
      </c>
      <c r="G5" s="93">
        <f t="shared" ref="G5:G41" si="2">SUM(D5:F5)</f>
        <v>14867727.84</v>
      </c>
      <c r="H5" s="96">
        <f t="shared" ref="H5:H41" si="3">G5/G$41*100</f>
        <v>1.6369301923636921</v>
      </c>
      <c r="I5" s="97">
        <v>8919213.7100000009</v>
      </c>
      <c r="J5" s="97">
        <v>5852095.96</v>
      </c>
      <c r="K5" s="98">
        <v>1873378.82</v>
      </c>
      <c r="L5" s="93">
        <f t="shared" ref="L5:L41" si="4">SUM(I5:K5)</f>
        <v>16644688.490000002</v>
      </c>
      <c r="M5" s="119">
        <f t="shared" ref="M5:M41" si="5">L5/L$41*100</f>
        <v>0.92865440985968051</v>
      </c>
      <c r="N5" s="191" t="s">
        <v>317</v>
      </c>
      <c r="O5" s="191" t="s">
        <v>318</v>
      </c>
      <c r="P5" s="191" t="s">
        <v>319</v>
      </c>
      <c r="Q5" s="93">
        <f t="shared" ref="Q5:Q40" si="6">N5+O5+P5</f>
        <v>817619147.12</v>
      </c>
      <c r="R5" s="66">
        <f t="shared" si="0"/>
        <v>19.724978079491834</v>
      </c>
      <c r="S5" s="198">
        <v>1007626617.46</v>
      </c>
      <c r="T5" s="198">
        <v>817210335.20000005</v>
      </c>
      <c r="U5" s="198">
        <v>855460975.82000005</v>
      </c>
      <c r="V5" s="93">
        <f t="shared" ref="V5:V40" si="7">S5+T5+U5</f>
        <v>2680297928.48</v>
      </c>
      <c r="W5" s="66">
        <f t="shared" si="1"/>
        <v>59.786834353759296</v>
      </c>
      <c r="X5" s="93">
        <f t="shared" ref="X5:X41" si="8">V5+Q5+L5+G5</f>
        <v>3529429491.9299998</v>
      </c>
      <c r="Y5" s="66">
        <f t="shared" ref="Y5:Y41" si="9">X5/X$41*100</f>
        <v>28.862169703214953</v>
      </c>
    </row>
    <row r="6" spans="2:25" ht="15.75" thickBot="1">
      <c r="B6" s="59">
        <v>3</v>
      </c>
      <c r="C6" s="60" t="s">
        <v>163</v>
      </c>
      <c r="D6" s="61"/>
      <c r="E6" s="61"/>
      <c r="F6" s="62"/>
      <c r="G6" s="93">
        <f t="shared" si="2"/>
        <v>0</v>
      </c>
      <c r="H6" s="96">
        <f t="shared" si="3"/>
        <v>0</v>
      </c>
      <c r="I6" s="97"/>
      <c r="J6" s="97"/>
      <c r="K6" s="98"/>
      <c r="L6" s="93">
        <f t="shared" si="4"/>
        <v>0</v>
      </c>
      <c r="M6" s="119">
        <f t="shared" si="5"/>
        <v>0</v>
      </c>
      <c r="N6" s="195"/>
      <c r="O6" s="195"/>
      <c r="P6" s="195"/>
      <c r="Q6" s="93">
        <f t="shared" si="6"/>
        <v>0</v>
      </c>
      <c r="R6" s="66">
        <f t="shared" si="0"/>
        <v>0</v>
      </c>
      <c r="V6" s="93">
        <f t="shared" si="7"/>
        <v>0</v>
      </c>
      <c r="W6" s="66">
        <f t="shared" si="1"/>
        <v>0</v>
      </c>
      <c r="X6" s="93">
        <f t="shared" si="8"/>
        <v>0</v>
      </c>
      <c r="Y6" s="66">
        <f t="shared" si="9"/>
        <v>0</v>
      </c>
    </row>
    <row r="7" spans="2:25" ht="15.75" thickBot="1">
      <c r="B7" s="59">
        <v>4</v>
      </c>
      <c r="C7" s="60" t="s">
        <v>164</v>
      </c>
      <c r="D7" s="61">
        <v>12250000</v>
      </c>
      <c r="E7" s="61">
        <v>6111200</v>
      </c>
      <c r="F7" s="62"/>
      <c r="G7" s="93">
        <f t="shared" si="2"/>
        <v>18361200</v>
      </c>
      <c r="H7" s="96">
        <f t="shared" si="3"/>
        <v>2.021559916315244</v>
      </c>
      <c r="I7" s="97">
        <v>34030030</v>
      </c>
      <c r="J7" s="97">
        <v>50514</v>
      </c>
      <c r="K7" s="98"/>
      <c r="L7" s="93">
        <f t="shared" si="4"/>
        <v>34080544</v>
      </c>
      <c r="M7" s="119">
        <f t="shared" si="5"/>
        <v>1.9014502731625995</v>
      </c>
      <c r="N7" s="191" t="s">
        <v>315</v>
      </c>
      <c r="O7" s="191" t="s">
        <v>313</v>
      </c>
      <c r="P7" s="191" t="s">
        <v>314</v>
      </c>
      <c r="Q7" s="93">
        <f t="shared" si="6"/>
        <v>23982872</v>
      </c>
      <c r="R7" s="66">
        <f t="shared" ref="R7:R41" si="10">Q7/Q$41*100</f>
        <v>0.57858432761705902</v>
      </c>
      <c r="S7" s="198">
        <v>105714258</v>
      </c>
      <c r="T7" s="198">
        <v>19134704</v>
      </c>
      <c r="V7" s="93">
        <f t="shared" si="7"/>
        <v>124848962</v>
      </c>
      <c r="W7" s="66">
        <f t="shared" si="1"/>
        <v>0</v>
      </c>
      <c r="X7" s="93">
        <f t="shared" si="8"/>
        <v>201273578</v>
      </c>
      <c r="Y7" s="66">
        <f t="shared" si="9"/>
        <v>1.6459295130535752</v>
      </c>
    </row>
    <row r="8" spans="2:25" ht="15.75" thickBot="1">
      <c r="B8" s="59">
        <v>5</v>
      </c>
      <c r="C8" s="60" t="s">
        <v>165</v>
      </c>
      <c r="D8" s="61"/>
      <c r="E8" s="61"/>
      <c r="F8" s="62"/>
      <c r="G8" s="93">
        <f t="shared" si="2"/>
        <v>0</v>
      </c>
      <c r="H8" s="96">
        <f t="shared" si="3"/>
        <v>0</v>
      </c>
      <c r="I8" s="97"/>
      <c r="J8" s="97"/>
      <c r="K8" s="98"/>
      <c r="L8" s="93">
        <f t="shared" si="4"/>
        <v>0</v>
      </c>
      <c r="M8" s="119">
        <f t="shared" si="5"/>
        <v>0</v>
      </c>
      <c r="N8" s="195"/>
      <c r="O8" s="195"/>
      <c r="P8" s="195"/>
      <c r="Q8" s="93">
        <f t="shared" si="6"/>
        <v>0</v>
      </c>
      <c r="R8" s="66">
        <f t="shared" si="10"/>
        <v>0</v>
      </c>
      <c r="S8" s="198">
        <v>3771000</v>
      </c>
      <c r="V8" s="93">
        <f t="shared" si="7"/>
        <v>3771000</v>
      </c>
      <c r="W8" s="66">
        <f t="shared" ref="W8:W38" si="11">U8/U$41*100</f>
        <v>0</v>
      </c>
      <c r="X8" s="93">
        <f t="shared" si="8"/>
        <v>3771000</v>
      </c>
      <c r="Y8" s="66">
        <f t="shared" si="9"/>
        <v>3.0837630330817843E-2</v>
      </c>
    </row>
    <row r="9" spans="2:25" ht="15.75" thickBot="1">
      <c r="B9" s="59">
        <v>6</v>
      </c>
      <c r="C9" s="60" t="s">
        <v>166</v>
      </c>
      <c r="D9" s="61"/>
      <c r="E9" s="61"/>
      <c r="F9" s="62"/>
      <c r="G9" s="93">
        <f t="shared" si="2"/>
        <v>0</v>
      </c>
      <c r="H9" s="96">
        <f t="shared" si="3"/>
        <v>0</v>
      </c>
      <c r="I9" s="97"/>
      <c r="J9" s="97"/>
      <c r="K9" s="98"/>
      <c r="L9" s="93">
        <f t="shared" si="4"/>
        <v>0</v>
      </c>
      <c r="M9" s="119">
        <f t="shared" si="5"/>
        <v>0</v>
      </c>
      <c r="N9" s="195"/>
      <c r="O9" s="195"/>
      <c r="P9" s="195"/>
      <c r="Q9" s="93">
        <f t="shared" si="6"/>
        <v>0</v>
      </c>
      <c r="R9" s="66">
        <f t="shared" si="10"/>
        <v>0</v>
      </c>
      <c r="S9" s="198">
        <v>425000</v>
      </c>
      <c r="V9" s="93">
        <f t="shared" si="7"/>
        <v>425000</v>
      </c>
      <c r="W9" s="66">
        <f t="shared" si="1"/>
        <v>0</v>
      </c>
      <c r="X9" s="93">
        <f t="shared" si="8"/>
        <v>425000</v>
      </c>
      <c r="Y9" s="66">
        <f t="shared" si="9"/>
        <v>3.4754688121446794E-3</v>
      </c>
    </row>
    <row r="10" spans="2:25" ht="15.75" thickBot="1">
      <c r="B10" s="59">
        <v>7</v>
      </c>
      <c r="C10" s="60" t="s">
        <v>167</v>
      </c>
      <c r="D10" s="61"/>
      <c r="E10" s="61"/>
      <c r="F10" s="62"/>
      <c r="G10" s="93">
        <f t="shared" si="2"/>
        <v>0</v>
      </c>
      <c r="H10" s="96">
        <f t="shared" si="3"/>
        <v>0</v>
      </c>
      <c r="I10" s="97"/>
      <c r="J10" s="97"/>
      <c r="K10" s="98"/>
      <c r="L10" s="93">
        <f t="shared" si="4"/>
        <v>0</v>
      </c>
      <c r="M10" s="119">
        <f t="shared" si="5"/>
        <v>0</v>
      </c>
      <c r="N10" s="195"/>
      <c r="O10" s="195"/>
      <c r="P10" s="195"/>
      <c r="Q10" s="93">
        <f t="shared" si="6"/>
        <v>0</v>
      </c>
      <c r="R10" s="66">
        <f t="shared" si="10"/>
        <v>0</v>
      </c>
      <c r="V10" s="93">
        <f t="shared" si="7"/>
        <v>0</v>
      </c>
      <c r="W10" s="66">
        <f t="shared" si="1"/>
        <v>0</v>
      </c>
      <c r="X10" s="93">
        <f t="shared" si="8"/>
        <v>0</v>
      </c>
      <c r="Y10" s="66">
        <f t="shared" si="9"/>
        <v>0</v>
      </c>
    </row>
    <row r="11" spans="2:25" ht="15.75" thickBot="1">
      <c r="B11" s="59">
        <v>8</v>
      </c>
      <c r="C11" s="60" t="s">
        <v>168</v>
      </c>
      <c r="D11" s="61"/>
      <c r="E11" s="61"/>
      <c r="F11" s="62"/>
      <c r="G11" s="93">
        <f t="shared" si="2"/>
        <v>0</v>
      </c>
      <c r="H11" s="96">
        <f t="shared" si="3"/>
        <v>0</v>
      </c>
      <c r="I11" s="97"/>
      <c r="J11" s="97"/>
      <c r="K11" s="98"/>
      <c r="L11" s="93">
        <f t="shared" si="4"/>
        <v>0</v>
      </c>
      <c r="M11" s="119">
        <f t="shared" si="5"/>
        <v>0</v>
      </c>
      <c r="N11" s="195"/>
      <c r="O11" s="195"/>
      <c r="P11" s="195"/>
      <c r="Q11" s="93">
        <f t="shared" si="6"/>
        <v>0</v>
      </c>
      <c r="R11" s="66">
        <f t="shared" si="10"/>
        <v>0</v>
      </c>
      <c r="V11" s="93">
        <f t="shared" si="7"/>
        <v>0</v>
      </c>
      <c r="W11" s="66">
        <f t="shared" si="1"/>
        <v>0</v>
      </c>
      <c r="X11" s="93">
        <f t="shared" si="8"/>
        <v>0</v>
      </c>
      <c r="Y11" s="66">
        <f t="shared" si="9"/>
        <v>0</v>
      </c>
    </row>
    <row r="12" spans="2:25" ht="15.75" thickBot="1">
      <c r="B12" s="59">
        <v>9</v>
      </c>
      <c r="C12" s="60" t="s">
        <v>169</v>
      </c>
      <c r="D12" s="61"/>
      <c r="E12" s="61"/>
      <c r="F12" s="62"/>
      <c r="G12" s="93">
        <f t="shared" si="2"/>
        <v>0</v>
      </c>
      <c r="H12" s="96">
        <f t="shared" si="3"/>
        <v>0</v>
      </c>
      <c r="I12" s="97"/>
      <c r="J12" s="97"/>
      <c r="K12" s="98"/>
      <c r="L12" s="93">
        <f t="shared" si="4"/>
        <v>0</v>
      </c>
      <c r="M12" s="119">
        <f t="shared" si="5"/>
        <v>0</v>
      </c>
      <c r="N12" s="195"/>
      <c r="O12" s="195"/>
      <c r="P12" s="195"/>
      <c r="Q12" s="93">
        <f t="shared" si="6"/>
        <v>0</v>
      </c>
      <c r="R12" s="66">
        <f t="shared" si="10"/>
        <v>0</v>
      </c>
      <c r="V12" s="93">
        <f t="shared" si="7"/>
        <v>0</v>
      </c>
      <c r="W12" s="66">
        <f t="shared" si="1"/>
        <v>0</v>
      </c>
      <c r="X12" s="93">
        <f t="shared" si="8"/>
        <v>0</v>
      </c>
      <c r="Y12" s="66">
        <f t="shared" si="9"/>
        <v>0</v>
      </c>
    </row>
    <row r="13" spans="2:25" ht="15.75" thickBot="1">
      <c r="B13" s="59">
        <v>10</v>
      </c>
      <c r="C13" s="60" t="s">
        <v>170</v>
      </c>
      <c r="D13" s="61"/>
      <c r="E13" s="61"/>
      <c r="F13" s="62"/>
      <c r="G13" s="93">
        <f t="shared" si="2"/>
        <v>0</v>
      </c>
      <c r="H13" s="96">
        <f t="shared" si="3"/>
        <v>0</v>
      </c>
      <c r="I13" s="97"/>
      <c r="J13" s="97"/>
      <c r="K13" s="98"/>
      <c r="L13" s="93">
        <f t="shared" si="4"/>
        <v>0</v>
      </c>
      <c r="M13" s="119">
        <f t="shared" si="5"/>
        <v>0</v>
      </c>
      <c r="N13" s="195"/>
      <c r="O13" s="195"/>
      <c r="P13" s="195"/>
      <c r="Q13" s="93">
        <f t="shared" si="6"/>
        <v>0</v>
      </c>
      <c r="R13" s="66">
        <f t="shared" si="10"/>
        <v>0</v>
      </c>
      <c r="V13" s="93">
        <f t="shared" si="7"/>
        <v>0</v>
      </c>
      <c r="W13" s="66">
        <f t="shared" si="11"/>
        <v>0</v>
      </c>
      <c r="X13" s="93">
        <f t="shared" si="8"/>
        <v>0</v>
      </c>
      <c r="Y13" s="66">
        <f t="shared" si="9"/>
        <v>0</v>
      </c>
    </row>
    <row r="14" spans="2:25" ht="15.75" thickBot="1">
      <c r="B14" s="59">
        <v>11</v>
      </c>
      <c r="C14" s="60" t="s">
        <v>171</v>
      </c>
      <c r="D14" s="61"/>
      <c r="E14" s="61"/>
      <c r="F14" s="62"/>
      <c r="G14" s="93">
        <f t="shared" si="2"/>
        <v>0</v>
      </c>
      <c r="H14" s="96">
        <f t="shared" si="3"/>
        <v>0</v>
      </c>
      <c r="I14" s="97"/>
      <c r="J14" s="97"/>
      <c r="K14" s="98"/>
      <c r="L14" s="93">
        <f t="shared" si="4"/>
        <v>0</v>
      </c>
      <c r="M14" s="119">
        <f t="shared" si="5"/>
        <v>0</v>
      </c>
      <c r="N14" s="195"/>
      <c r="O14" s="195"/>
      <c r="P14" s="195"/>
      <c r="Q14" s="93">
        <f t="shared" si="6"/>
        <v>0</v>
      </c>
      <c r="R14" s="66">
        <f t="shared" si="10"/>
        <v>0</v>
      </c>
      <c r="S14" s="198">
        <v>2999940</v>
      </c>
      <c r="T14" s="198">
        <v>2699970</v>
      </c>
      <c r="V14" s="93">
        <f t="shared" si="7"/>
        <v>5699910</v>
      </c>
      <c r="W14" s="66">
        <f t="shared" si="1"/>
        <v>0</v>
      </c>
      <c r="X14" s="93">
        <f t="shared" si="8"/>
        <v>5699910</v>
      </c>
      <c r="Y14" s="66">
        <f t="shared" si="9"/>
        <v>4.6611433969486062E-2</v>
      </c>
    </row>
    <row r="15" spans="2:25" ht="15.75" thickBot="1">
      <c r="B15" s="59">
        <v>12</v>
      </c>
      <c r="C15" s="60" t="s">
        <v>172</v>
      </c>
      <c r="D15" s="61"/>
      <c r="E15" s="61"/>
      <c r="F15" s="62"/>
      <c r="G15" s="93">
        <f t="shared" si="2"/>
        <v>0</v>
      </c>
      <c r="H15" s="96">
        <f t="shared" si="3"/>
        <v>0</v>
      </c>
      <c r="I15" s="97"/>
      <c r="J15" s="97"/>
      <c r="K15" s="98"/>
      <c r="L15" s="93">
        <f t="shared" si="4"/>
        <v>0</v>
      </c>
      <c r="M15" s="119">
        <f t="shared" si="5"/>
        <v>0</v>
      </c>
      <c r="N15" s="195"/>
      <c r="O15" s="195"/>
      <c r="P15" s="195"/>
      <c r="Q15" s="93">
        <f t="shared" si="6"/>
        <v>0</v>
      </c>
      <c r="R15" s="66">
        <f t="shared" si="10"/>
        <v>0</v>
      </c>
      <c r="V15" s="93">
        <f t="shared" si="7"/>
        <v>0</v>
      </c>
      <c r="W15" s="66">
        <f t="shared" si="1"/>
        <v>0</v>
      </c>
      <c r="X15" s="93">
        <f t="shared" si="8"/>
        <v>0</v>
      </c>
      <c r="Y15" s="66">
        <f t="shared" si="9"/>
        <v>0</v>
      </c>
    </row>
    <row r="16" spans="2:25" ht="15.75" thickBot="1">
      <c r="B16" s="59">
        <v>13</v>
      </c>
      <c r="C16" s="60" t="s">
        <v>173</v>
      </c>
      <c r="D16" s="61"/>
      <c r="E16" s="61"/>
      <c r="F16" s="62"/>
      <c r="G16" s="93">
        <f t="shared" si="2"/>
        <v>0</v>
      </c>
      <c r="H16" s="96">
        <f t="shared" si="3"/>
        <v>0</v>
      </c>
      <c r="I16" s="97"/>
      <c r="J16" s="97"/>
      <c r="K16" s="98"/>
      <c r="L16" s="93">
        <f t="shared" si="4"/>
        <v>0</v>
      </c>
      <c r="M16" s="119">
        <f t="shared" si="5"/>
        <v>0</v>
      </c>
      <c r="N16" s="195"/>
      <c r="O16" s="195"/>
      <c r="P16" s="193" t="s">
        <v>320</v>
      </c>
      <c r="Q16" s="93">
        <f t="shared" si="6"/>
        <v>3744506.39</v>
      </c>
      <c r="R16" s="66">
        <f t="shared" si="10"/>
        <v>9.0335832669078631E-2</v>
      </c>
      <c r="V16" s="93">
        <f t="shared" si="7"/>
        <v>0</v>
      </c>
      <c r="W16" s="66">
        <f t="shared" si="1"/>
        <v>0</v>
      </c>
      <c r="X16" s="93">
        <f t="shared" si="8"/>
        <v>3744506.39</v>
      </c>
      <c r="Y16" s="66">
        <f t="shared" si="9"/>
        <v>3.0620976883109319E-2</v>
      </c>
    </row>
    <row r="17" spans="2:25" ht="15.75" thickBot="1">
      <c r="B17" s="59">
        <v>14</v>
      </c>
      <c r="C17" s="60" t="s">
        <v>174</v>
      </c>
      <c r="D17" s="61"/>
      <c r="E17" s="61"/>
      <c r="F17" s="62"/>
      <c r="G17" s="93">
        <f t="shared" si="2"/>
        <v>0</v>
      </c>
      <c r="H17" s="96">
        <f t="shared" si="3"/>
        <v>0</v>
      </c>
      <c r="I17" s="97"/>
      <c r="J17" s="97"/>
      <c r="K17" s="98"/>
      <c r="L17" s="93">
        <f t="shared" si="4"/>
        <v>0</v>
      </c>
      <c r="M17" s="119">
        <f t="shared" si="5"/>
        <v>0</v>
      </c>
      <c r="N17" s="195"/>
      <c r="O17" s="195"/>
      <c r="P17" s="195"/>
      <c r="Q17" s="93">
        <f t="shared" si="6"/>
        <v>0</v>
      </c>
      <c r="R17" s="66">
        <f t="shared" si="10"/>
        <v>0</v>
      </c>
      <c r="V17" s="93">
        <f t="shared" si="7"/>
        <v>0</v>
      </c>
      <c r="W17" s="66">
        <f t="shared" si="1"/>
        <v>0</v>
      </c>
      <c r="X17" s="93">
        <f t="shared" si="8"/>
        <v>0</v>
      </c>
      <c r="Y17" s="66">
        <f t="shared" si="9"/>
        <v>0</v>
      </c>
    </row>
    <row r="18" spans="2:25" ht="15.75" thickBot="1">
      <c r="B18" s="59">
        <v>15</v>
      </c>
      <c r="C18" s="60" t="s">
        <v>175</v>
      </c>
      <c r="D18" s="61"/>
      <c r="E18" s="61"/>
      <c r="F18" s="62"/>
      <c r="G18" s="93">
        <f t="shared" si="2"/>
        <v>0</v>
      </c>
      <c r="H18" s="96">
        <f t="shared" si="3"/>
        <v>0</v>
      </c>
      <c r="I18" s="97"/>
      <c r="J18" s="97"/>
      <c r="K18" s="98"/>
      <c r="L18" s="93">
        <f t="shared" si="4"/>
        <v>0</v>
      </c>
      <c r="M18" s="119">
        <f t="shared" si="5"/>
        <v>0</v>
      </c>
      <c r="N18" s="191" t="s">
        <v>312</v>
      </c>
      <c r="O18" s="195"/>
      <c r="P18" s="195"/>
      <c r="Q18" s="93">
        <f t="shared" si="6"/>
        <v>63800</v>
      </c>
      <c r="R18" s="66">
        <f t="shared" si="10"/>
        <v>1.5391684574711639E-3</v>
      </c>
      <c r="U18" s="198">
        <v>644890</v>
      </c>
      <c r="V18" s="93">
        <f t="shared" si="7"/>
        <v>644890</v>
      </c>
      <c r="W18" s="66">
        <f t="shared" si="11"/>
        <v>4.5070357031117801E-2</v>
      </c>
      <c r="X18" s="93">
        <f t="shared" si="8"/>
        <v>708690</v>
      </c>
      <c r="Y18" s="66">
        <f t="shared" si="9"/>
        <v>5.7953646881854417E-3</v>
      </c>
    </row>
    <row r="19" spans="2:25" ht="15.75" thickBot="1">
      <c r="B19" s="59">
        <v>16</v>
      </c>
      <c r="C19" s="60" t="s">
        <v>176</v>
      </c>
      <c r="D19" s="61"/>
      <c r="E19" s="61"/>
      <c r="F19" s="62"/>
      <c r="G19" s="93">
        <f t="shared" si="2"/>
        <v>0</v>
      </c>
      <c r="H19" s="96">
        <f t="shared" si="3"/>
        <v>0</v>
      </c>
      <c r="I19" s="97"/>
      <c r="J19" s="97"/>
      <c r="K19" s="98"/>
      <c r="L19" s="93">
        <f t="shared" si="4"/>
        <v>0</v>
      </c>
      <c r="M19" s="119">
        <f t="shared" si="5"/>
        <v>0</v>
      </c>
      <c r="N19" s="195"/>
      <c r="O19" s="195"/>
      <c r="P19" s="195"/>
      <c r="Q19" s="93">
        <f t="shared" si="6"/>
        <v>0</v>
      </c>
      <c r="R19" s="66">
        <f t="shared" si="10"/>
        <v>0</v>
      </c>
      <c r="V19" s="93">
        <f t="shared" si="7"/>
        <v>0</v>
      </c>
      <c r="W19" s="66">
        <f t="shared" si="1"/>
        <v>0</v>
      </c>
      <c r="X19" s="93">
        <f t="shared" si="8"/>
        <v>0</v>
      </c>
      <c r="Y19" s="66">
        <f t="shared" si="9"/>
        <v>0</v>
      </c>
    </row>
    <row r="20" spans="2:25" ht="15.75" thickBot="1">
      <c r="B20" s="59">
        <v>17</v>
      </c>
      <c r="C20" s="60" t="s">
        <v>177</v>
      </c>
      <c r="D20" s="61"/>
      <c r="E20" s="61"/>
      <c r="F20" s="62"/>
      <c r="G20" s="93">
        <f t="shared" si="2"/>
        <v>0</v>
      </c>
      <c r="H20" s="96">
        <f t="shared" si="3"/>
        <v>0</v>
      </c>
      <c r="I20" s="97"/>
      <c r="J20" s="97"/>
      <c r="K20" s="98"/>
      <c r="L20" s="93">
        <f t="shared" si="4"/>
        <v>0</v>
      </c>
      <c r="M20" s="119">
        <f t="shared" si="5"/>
        <v>0</v>
      </c>
      <c r="N20" s="195"/>
      <c r="O20" s="195"/>
      <c r="P20" s="195"/>
      <c r="Q20" s="93">
        <f t="shared" si="6"/>
        <v>0</v>
      </c>
      <c r="R20" s="66">
        <f t="shared" si="10"/>
        <v>0</v>
      </c>
      <c r="V20" s="93">
        <f t="shared" si="7"/>
        <v>0</v>
      </c>
      <c r="W20" s="66">
        <f t="shared" si="1"/>
        <v>0</v>
      </c>
      <c r="X20" s="93">
        <f t="shared" si="8"/>
        <v>0</v>
      </c>
      <c r="Y20" s="66">
        <f t="shared" si="9"/>
        <v>0</v>
      </c>
    </row>
    <row r="21" spans="2:25" ht="15.75" thickBot="1">
      <c r="B21" s="59">
        <v>18</v>
      </c>
      <c r="C21" s="60" t="s">
        <v>178</v>
      </c>
      <c r="D21" s="61"/>
      <c r="E21" s="61"/>
      <c r="F21" s="62"/>
      <c r="G21" s="93">
        <f t="shared" si="2"/>
        <v>0</v>
      </c>
      <c r="H21" s="96">
        <f t="shared" si="3"/>
        <v>0</v>
      </c>
      <c r="I21" s="97"/>
      <c r="J21" s="97"/>
      <c r="K21" s="98"/>
      <c r="L21" s="93">
        <f t="shared" si="4"/>
        <v>0</v>
      </c>
      <c r="M21" s="119">
        <f t="shared" si="5"/>
        <v>0</v>
      </c>
      <c r="N21" s="195"/>
      <c r="O21" s="195"/>
      <c r="P21" s="195"/>
      <c r="Q21" s="93">
        <f t="shared" si="6"/>
        <v>0</v>
      </c>
      <c r="R21" s="66">
        <f t="shared" si="10"/>
        <v>0</v>
      </c>
      <c r="V21" s="93">
        <f t="shared" si="7"/>
        <v>0</v>
      </c>
      <c r="W21" s="66">
        <f t="shared" si="1"/>
        <v>0</v>
      </c>
      <c r="X21" s="93">
        <f t="shared" si="8"/>
        <v>0</v>
      </c>
      <c r="Y21" s="66">
        <f t="shared" si="9"/>
        <v>0</v>
      </c>
    </row>
    <row r="22" spans="2:25" ht="15.75" thickBot="1">
      <c r="B22" s="59">
        <v>19</v>
      </c>
      <c r="C22" s="60" t="s">
        <v>179</v>
      </c>
      <c r="D22" s="61"/>
      <c r="E22" s="61"/>
      <c r="F22" s="62"/>
      <c r="G22" s="93">
        <f t="shared" si="2"/>
        <v>0</v>
      </c>
      <c r="H22" s="96">
        <f t="shared" si="3"/>
        <v>0</v>
      </c>
      <c r="I22" s="97"/>
      <c r="J22" s="97"/>
      <c r="K22" s="98"/>
      <c r="L22" s="93">
        <f t="shared" si="4"/>
        <v>0</v>
      </c>
      <c r="M22" s="119">
        <f t="shared" si="5"/>
        <v>0</v>
      </c>
      <c r="N22" s="195"/>
      <c r="O22" s="195"/>
      <c r="P22" s="195"/>
      <c r="Q22" s="93">
        <f t="shared" si="6"/>
        <v>0</v>
      </c>
      <c r="R22" s="66">
        <f t="shared" si="10"/>
        <v>0</v>
      </c>
      <c r="T22" s="198">
        <v>89975</v>
      </c>
      <c r="V22" s="93">
        <f t="shared" si="7"/>
        <v>89975</v>
      </c>
      <c r="W22" s="66">
        <f t="shared" si="1"/>
        <v>0</v>
      </c>
      <c r="X22" s="93">
        <f t="shared" si="8"/>
        <v>89975</v>
      </c>
      <c r="Y22" s="66">
        <f t="shared" si="9"/>
        <v>7.3577719146521755E-4</v>
      </c>
    </row>
    <row r="23" spans="2:25" ht="15.75" thickBot="1">
      <c r="B23" s="59">
        <v>20</v>
      </c>
      <c r="C23" s="60" t="s">
        <v>180</v>
      </c>
      <c r="D23" s="61"/>
      <c r="E23" s="61"/>
      <c r="F23" s="62"/>
      <c r="G23" s="93">
        <f t="shared" si="2"/>
        <v>0</v>
      </c>
      <c r="H23" s="96">
        <f t="shared" si="3"/>
        <v>0</v>
      </c>
      <c r="I23" s="97"/>
      <c r="J23" s="97"/>
      <c r="K23" s="98"/>
      <c r="L23" s="93">
        <f t="shared" si="4"/>
        <v>0</v>
      </c>
      <c r="M23" s="119">
        <f t="shared" si="5"/>
        <v>0</v>
      </c>
      <c r="N23" s="195"/>
      <c r="O23" s="195"/>
      <c r="P23" s="195"/>
      <c r="Q23" s="93">
        <f t="shared" si="6"/>
        <v>0</v>
      </c>
      <c r="R23" s="66">
        <f t="shared" si="10"/>
        <v>0</v>
      </c>
      <c r="S23" s="198">
        <v>299000</v>
      </c>
      <c r="T23" s="198">
        <v>184970</v>
      </c>
      <c r="V23" s="93">
        <f t="shared" si="7"/>
        <v>483970</v>
      </c>
      <c r="W23" s="66">
        <f t="shared" si="11"/>
        <v>0</v>
      </c>
      <c r="X23" s="93">
        <f t="shared" si="8"/>
        <v>483970</v>
      </c>
      <c r="Y23" s="66">
        <f t="shared" si="9"/>
        <v>3.9577003317968476E-3</v>
      </c>
    </row>
    <row r="24" spans="2:25" ht="15.75" thickBot="1">
      <c r="B24" s="59">
        <v>21</v>
      </c>
      <c r="C24" s="60" t="s">
        <v>181</v>
      </c>
      <c r="D24" s="61"/>
      <c r="E24" s="61"/>
      <c r="F24" s="62"/>
      <c r="G24" s="93">
        <f t="shared" si="2"/>
        <v>0</v>
      </c>
      <c r="H24" s="96">
        <f t="shared" si="3"/>
        <v>0</v>
      </c>
      <c r="I24" s="97"/>
      <c r="J24" s="97"/>
      <c r="K24" s="98"/>
      <c r="L24" s="93">
        <f t="shared" si="4"/>
        <v>0</v>
      </c>
      <c r="M24" s="119">
        <f t="shared" si="5"/>
        <v>0</v>
      </c>
      <c r="N24" s="195"/>
      <c r="O24" s="195"/>
      <c r="P24" s="195"/>
      <c r="Q24" s="93">
        <f t="shared" si="6"/>
        <v>0</v>
      </c>
      <c r="R24" s="66">
        <f t="shared" si="10"/>
        <v>0</v>
      </c>
      <c r="V24" s="93">
        <f t="shared" si="7"/>
        <v>0</v>
      </c>
      <c r="W24" s="66">
        <f t="shared" si="1"/>
        <v>0</v>
      </c>
      <c r="X24" s="93">
        <f t="shared" si="8"/>
        <v>0</v>
      </c>
      <c r="Y24" s="66">
        <f t="shared" si="9"/>
        <v>0</v>
      </c>
    </row>
    <row r="25" spans="2:25" ht="15.75" thickBot="1">
      <c r="B25" s="59">
        <v>22</v>
      </c>
      <c r="C25" s="60" t="s">
        <v>182</v>
      </c>
      <c r="D25" s="61"/>
      <c r="E25" s="61"/>
      <c r="F25" s="62"/>
      <c r="G25" s="93">
        <f t="shared" si="2"/>
        <v>0</v>
      </c>
      <c r="H25" s="96">
        <f t="shared" si="3"/>
        <v>0</v>
      </c>
      <c r="I25" s="97"/>
      <c r="J25" s="97"/>
      <c r="K25" s="98"/>
      <c r="L25" s="93">
        <f t="shared" si="4"/>
        <v>0</v>
      </c>
      <c r="M25" s="119">
        <f t="shared" si="5"/>
        <v>0</v>
      </c>
      <c r="N25" s="195"/>
      <c r="O25" s="195"/>
      <c r="P25" s="195"/>
      <c r="Q25" s="93">
        <f t="shared" si="6"/>
        <v>0</v>
      </c>
      <c r="R25" s="66">
        <f t="shared" si="10"/>
        <v>0</v>
      </c>
      <c r="V25" s="93">
        <f t="shared" si="7"/>
        <v>0</v>
      </c>
      <c r="W25" s="66">
        <f t="shared" si="1"/>
        <v>0</v>
      </c>
      <c r="X25" s="93">
        <f t="shared" si="8"/>
        <v>0</v>
      </c>
      <c r="Y25" s="66">
        <f t="shared" si="9"/>
        <v>0</v>
      </c>
    </row>
    <row r="26" spans="2:25" ht="15.75" thickBot="1">
      <c r="B26" s="59">
        <v>23</v>
      </c>
      <c r="C26" s="60" t="s">
        <v>183</v>
      </c>
      <c r="D26" s="61"/>
      <c r="E26" s="61"/>
      <c r="F26" s="62"/>
      <c r="G26" s="93">
        <f t="shared" si="2"/>
        <v>0</v>
      </c>
      <c r="H26" s="96">
        <f t="shared" si="3"/>
        <v>0</v>
      </c>
      <c r="I26" s="97"/>
      <c r="J26" s="97"/>
      <c r="K26" s="98"/>
      <c r="L26" s="93">
        <f t="shared" si="4"/>
        <v>0</v>
      </c>
      <c r="M26" s="119">
        <f t="shared" si="5"/>
        <v>0</v>
      </c>
      <c r="N26" s="195"/>
      <c r="O26" s="193" t="s">
        <v>321</v>
      </c>
      <c r="P26" s="195"/>
      <c r="Q26" s="93">
        <f t="shared" si="6"/>
        <v>148000</v>
      </c>
      <c r="R26" s="66">
        <f t="shared" si="10"/>
        <v>3.5704848229738601E-3</v>
      </c>
      <c r="S26" s="198">
        <v>500000</v>
      </c>
      <c r="V26" s="93">
        <f t="shared" si="7"/>
        <v>500000</v>
      </c>
      <c r="W26" s="66">
        <f t="shared" si="1"/>
        <v>0</v>
      </c>
      <c r="X26" s="93">
        <f t="shared" si="8"/>
        <v>648000</v>
      </c>
      <c r="Y26" s="66">
        <f t="shared" si="9"/>
        <v>5.2990677418111812E-3</v>
      </c>
    </row>
    <row r="27" spans="2:25" ht="15.75" thickBot="1">
      <c r="B27" s="59">
        <v>24</v>
      </c>
      <c r="C27" s="60" t="s">
        <v>184</v>
      </c>
      <c r="D27" s="61"/>
      <c r="E27" s="61"/>
      <c r="F27" s="62"/>
      <c r="G27" s="93">
        <f t="shared" si="2"/>
        <v>0</v>
      </c>
      <c r="H27" s="96">
        <f t="shared" si="3"/>
        <v>0</v>
      </c>
      <c r="I27" s="97"/>
      <c r="J27" s="97"/>
      <c r="K27" s="98"/>
      <c r="L27" s="93">
        <f t="shared" si="4"/>
        <v>0</v>
      </c>
      <c r="M27" s="119">
        <f t="shared" si="5"/>
        <v>0</v>
      </c>
      <c r="N27" s="195"/>
      <c r="O27" s="195"/>
      <c r="P27" s="195"/>
      <c r="Q27" s="93">
        <f t="shared" si="6"/>
        <v>0</v>
      </c>
      <c r="R27" s="66">
        <f t="shared" si="10"/>
        <v>0</v>
      </c>
      <c r="V27" s="93">
        <f t="shared" si="7"/>
        <v>0</v>
      </c>
      <c r="W27" s="66">
        <f t="shared" si="1"/>
        <v>0</v>
      </c>
      <c r="X27" s="93">
        <f t="shared" si="8"/>
        <v>0</v>
      </c>
      <c r="Y27" s="66">
        <f t="shared" si="9"/>
        <v>0</v>
      </c>
    </row>
    <row r="28" spans="2:25" ht="15.75" thickBot="1">
      <c r="B28" s="59">
        <v>25</v>
      </c>
      <c r="C28" s="60" t="s">
        <v>185</v>
      </c>
      <c r="D28" s="61">
        <v>168311188.08000001</v>
      </c>
      <c r="E28" s="61">
        <v>453675460.88999999</v>
      </c>
      <c r="F28" s="62">
        <v>243732250.38</v>
      </c>
      <c r="G28" s="93">
        <f t="shared" si="2"/>
        <v>865718899.35000002</v>
      </c>
      <c r="H28" s="96">
        <f t="shared" si="3"/>
        <v>95.315264019917606</v>
      </c>
      <c r="I28" s="97">
        <v>520325729.47000003</v>
      </c>
      <c r="J28" s="97">
        <v>609454954.90999997</v>
      </c>
      <c r="K28" s="98">
        <v>610011701.19000006</v>
      </c>
      <c r="L28" s="93">
        <f t="shared" si="4"/>
        <v>1739792385.5700002</v>
      </c>
      <c r="M28" s="119">
        <f t="shared" si="5"/>
        <v>97.067954865634988</v>
      </c>
      <c r="N28" s="191" t="s">
        <v>322</v>
      </c>
      <c r="O28" s="191" t="s">
        <v>323</v>
      </c>
      <c r="P28" s="191" t="s">
        <v>324</v>
      </c>
      <c r="Q28" s="93">
        <f t="shared" si="6"/>
        <v>3297039049.1399999</v>
      </c>
      <c r="R28" s="66">
        <f t="shared" si="10"/>
        <v>79.540728957476588</v>
      </c>
      <c r="S28" s="198">
        <v>904189246.71000004</v>
      </c>
      <c r="T28" s="198">
        <v>1078226780.1600001</v>
      </c>
      <c r="U28" s="198">
        <v>567463917.96000004</v>
      </c>
      <c r="V28" s="93">
        <f t="shared" si="7"/>
        <v>2549879944.8299999</v>
      </c>
      <c r="W28" s="66">
        <f t="shared" si="11"/>
        <v>39.659168826829607</v>
      </c>
      <c r="X28" s="93">
        <f t="shared" si="8"/>
        <v>8452430278.8899994</v>
      </c>
      <c r="Y28" s="66">
        <f t="shared" si="9"/>
        <v>69.12037134378717</v>
      </c>
    </row>
    <row r="29" spans="2:25" ht="15.75" thickBot="1">
      <c r="B29" s="59">
        <v>26</v>
      </c>
      <c r="C29" s="60" t="s">
        <v>186</v>
      </c>
      <c r="D29" s="61"/>
      <c r="E29" s="61"/>
      <c r="F29" s="62"/>
      <c r="G29" s="93">
        <f t="shared" si="2"/>
        <v>0</v>
      </c>
      <c r="H29" s="96">
        <f t="shared" si="3"/>
        <v>0</v>
      </c>
      <c r="I29" s="97"/>
      <c r="J29" s="97"/>
      <c r="K29" s="98"/>
      <c r="L29" s="93">
        <f t="shared" si="4"/>
        <v>0</v>
      </c>
      <c r="M29" s="119">
        <f t="shared" si="5"/>
        <v>0</v>
      </c>
      <c r="N29" s="195"/>
      <c r="O29" s="195"/>
      <c r="P29" s="195"/>
      <c r="Q29" s="93">
        <f t="shared" si="6"/>
        <v>0</v>
      </c>
      <c r="R29" s="66">
        <f t="shared" si="10"/>
        <v>0</v>
      </c>
      <c r="V29" s="93">
        <f t="shared" si="7"/>
        <v>0</v>
      </c>
      <c r="W29" s="66">
        <f t="shared" si="1"/>
        <v>0</v>
      </c>
      <c r="X29" s="93">
        <f t="shared" si="8"/>
        <v>0</v>
      </c>
      <c r="Y29" s="66">
        <f t="shared" si="9"/>
        <v>0</v>
      </c>
    </row>
    <row r="30" spans="2:25" ht="15.75" thickBot="1">
      <c r="B30" s="59">
        <v>27</v>
      </c>
      <c r="C30" s="60" t="s">
        <v>101</v>
      </c>
      <c r="D30" s="61"/>
      <c r="E30" s="61"/>
      <c r="F30" s="62"/>
      <c r="G30" s="93">
        <f t="shared" si="2"/>
        <v>0</v>
      </c>
      <c r="H30" s="96">
        <f t="shared" si="3"/>
        <v>0</v>
      </c>
      <c r="I30" s="97"/>
      <c r="J30" s="97"/>
      <c r="K30" s="98"/>
      <c r="L30" s="93">
        <f t="shared" si="4"/>
        <v>0</v>
      </c>
      <c r="M30" s="119">
        <f t="shared" si="5"/>
        <v>0</v>
      </c>
      <c r="N30" s="195"/>
      <c r="O30" s="195"/>
      <c r="P30" s="195"/>
      <c r="Q30" s="93">
        <f t="shared" si="6"/>
        <v>0</v>
      </c>
      <c r="R30" s="66">
        <f t="shared" si="10"/>
        <v>0</v>
      </c>
      <c r="V30" s="93">
        <f t="shared" si="7"/>
        <v>0</v>
      </c>
      <c r="W30" s="66">
        <f t="shared" si="1"/>
        <v>0</v>
      </c>
      <c r="X30" s="93">
        <f t="shared" si="8"/>
        <v>0</v>
      </c>
      <c r="Y30" s="66">
        <f t="shared" si="9"/>
        <v>0</v>
      </c>
    </row>
    <row r="31" spans="2:25" ht="15.75" thickBot="1">
      <c r="B31" s="59">
        <v>28</v>
      </c>
      <c r="C31" s="60" t="s">
        <v>187</v>
      </c>
      <c r="D31" s="61">
        <v>2734196</v>
      </c>
      <c r="E31" s="61">
        <v>2617514.37</v>
      </c>
      <c r="F31" s="62"/>
      <c r="G31" s="93">
        <f t="shared" si="2"/>
        <v>5351710.37</v>
      </c>
      <c r="H31" s="96">
        <f t="shared" si="3"/>
        <v>0.58922092062177989</v>
      </c>
      <c r="I31" s="97"/>
      <c r="J31" s="97"/>
      <c r="K31" s="98"/>
      <c r="L31" s="93">
        <f t="shared" si="4"/>
        <v>0</v>
      </c>
      <c r="M31" s="119">
        <f t="shared" si="5"/>
        <v>0</v>
      </c>
      <c r="N31" s="195"/>
      <c r="O31" s="193" t="s">
        <v>325</v>
      </c>
      <c r="P31" s="193" t="s">
        <v>326</v>
      </c>
      <c r="Q31" s="93">
        <f t="shared" si="6"/>
        <v>1397965</v>
      </c>
      <c r="R31" s="66">
        <f t="shared" si="10"/>
        <v>3.372576226722062E-2</v>
      </c>
      <c r="S31" s="198">
        <v>4449950</v>
      </c>
      <c r="T31" s="198">
        <v>3249970</v>
      </c>
      <c r="U31" s="198">
        <v>1097191</v>
      </c>
      <c r="V31" s="93">
        <f t="shared" si="7"/>
        <v>8797111</v>
      </c>
      <c r="W31" s="66">
        <f t="shared" si="1"/>
        <v>7.6680969004526617E-2</v>
      </c>
      <c r="X31" s="93">
        <f t="shared" si="8"/>
        <v>15546786.370000001</v>
      </c>
      <c r="Y31" s="66">
        <f t="shared" si="9"/>
        <v>0.12713499096002587</v>
      </c>
    </row>
    <row r="32" spans="2:25" ht="15.75" thickBot="1">
      <c r="B32" s="59">
        <v>29</v>
      </c>
      <c r="C32" s="60" t="s">
        <v>188</v>
      </c>
      <c r="D32" s="61"/>
      <c r="E32" s="61"/>
      <c r="F32" s="62"/>
      <c r="G32" s="93">
        <f t="shared" si="2"/>
        <v>0</v>
      </c>
      <c r="H32" s="96">
        <f t="shared" si="3"/>
        <v>0</v>
      </c>
      <c r="I32" s="97"/>
      <c r="J32" s="97"/>
      <c r="K32" s="98"/>
      <c r="L32" s="93">
        <f t="shared" si="4"/>
        <v>0</v>
      </c>
      <c r="M32" s="119">
        <f t="shared" si="5"/>
        <v>0</v>
      </c>
      <c r="N32" s="195"/>
      <c r="O32" s="195"/>
      <c r="P32" s="195"/>
      <c r="Q32" s="93">
        <f t="shared" si="6"/>
        <v>0</v>
      </c>
      <c r="R32" s="66">
        <f t="shared" si="10"/>
        <v>0</v>
      </c>
      <c r="V32" s="93">
        <f t="shared" si="7"/>
        <v>0</v>
      </c>
      <c r="W32" s="66">
        <f t="shared" si="1"/>
        <v>0</v>
      </c>
      <c r="X32" s="93">
        <f t="shared" si="8"/>
        <v>0</v>
      </c>
      <c r="Y32" s="66">
        <f t="shared" si="9"/>
        <v>0</v>
      </c>
    </row>
    <row r="33" spans="2:25" ht="15.75" thickBot="1">
      <c r="B33" s="59">
        <v>30</v>
      </c>
      <c r="C33" s="60" t="s">
        <v>189</v>
      </c>
      <c r="D33" s="61"/>
      <c r="E33" s="61"/>
      <c r="F33" s="62"/>
      <c r="G33" s="93">
        <f t="shared" si="2"/>
        <v>0</v>
      </c>
      <c r="H33" s="96">
        <f t="shared" si="3"/>
        <v>0</v>
      </c>
      <c r="I33" s="97"/>
      <c r="J33" s="97"/>
      <c r="K33" s="98"/>
      <c r="L33" s="93">
        <f t="shared" si="4"/>
        <v>0</v>
      </c>
      <c r="M33" s="119">
        <f t="shared" si="5"/>
        <v>0</v>
      </c>
      <c r="N33" s="195"/>
      <c r="O33" s="195"/>
      <c r="P33" s="195"/>
      <c r="Q33" s="93">
        <f t="shared" si="6"/>
        <v>0</v>
      </c>
      <c r="R33" s="66">
        <f t="shared" si="10"/>
        <v>0</v>
      </c>
      <c r="V33" s="93">
        <f t="shared" si="7"/>
        <v>0</v>
      </c>
      <c r="W33" s="66">
        <f t="shared" si="11"/>
        <v>0</v>
      </c>
      <c r="X33" s="93">
        <f t="shared" si="8"/>
        <v>0</v>
      </c>
      <c r="Y33" s="66">
        <f t="shared" si="9"/>
        <v>0</v>
      </c>
    </row>
    <row r="34" spans="2:25" ht="15.75" thickBot="1">
      <c r="B34" s="59">
        <v>31</v>
      </c>
      <c r="C34" s="60" t="s">
        <v>190</v>
      </c>
      <c r="D34" s="61">
        <v>103995.21</v>
      </c>
      <c r="E34" s="61">
        <v>3315366.5</v>
      </c>
      <c r="F34" s="62"/>
      <c r="G34" s="93">
        <f t="shared" si="2"/>
        <v>3419361.71</v>
      </c>
      <c r="H34" s="96">
        <f t="shared" si="3"/>
        <v>0.37647019651869973</v>
      </c>
      <c r="I34" s="97"/>
      <c r="J34" s="97">
        <v>1117347.8999999999</v>
      </c>
      <c r="K34" s="98">
        <v>709776.42</v>
      </c>
      <c r="L34" s="93">
        <f t="shared" si="4"/>
        <v>1827124.3199999998</v>
      </c>
      <c r="M34" s="119">
        <f t="shared" si="5"/>
        <v>0.10194045134273762</v>
      </c>
      <c r="N34" s="195"/>
      <c r="O34" s="195"/>
      <c r="P34" s="191" t="s">
        <v>327</v>
      </c>
      <c r="Q34" s="93">
        <f t="shared" si="6"/>
        <v>1100000</v>
      </c>
      <c r="R34" s="66">
        <f t="shared" si="10"/>
        <v>2.6537387197778685E-2</v>
      </c>
      <c r="S34" s="198">
        <v>1233606.97</v>
      </c>
      <c r="U34" s="198">
        <v>5799975</v>
      </c>
      <c r="V34" s="93">
        <f t="shared" si="7"/>
        <v>7033581.9699999997</v>
      </c>
      <c r="W34" s="66">
        <f t="shared" si="1"/>
        <v>0.4053512134186566</v>
      </c>
      <c r="X34" s="93">
        <f t="shared" si="8"/>
        <v>13380068</v>
      </c>
      <c r="Y34" s="66">
        <f t="shared" si="9"/>
        <v>0.10941649185500008</v>
      </c>
    </row>
    <row r="35" spans="2:25" ht="15.75" thickBot="1">
      <c r="B35" s="59">
        <v>32</v>
      </c>
      <c r="C35" s="60" t="s">
        <v>191</v>
      </c>
      <c r="D35" s="61"/>
      <c r="E35" s="61"/>
      <c r="F35" s="62"/>
      <c r="G35" s="93">
        <f t="shared" si="2"/>
        <v>0</v>
      </c>
      <c r="H35" s="96">
        <f t="shared" si="3"/>
        <v>0</v>
      </c>
      <c r="I35" s="97"/>
      <c r="J35" s="97"/>
      <c r="K35" s="98"/>
      <c r="L35" s="93">
        <f t="shared" si="4"/>
        <v>0</v>
      </c>
      <c r="M35" s="119">
        <f t="shared" si="5"/>
        <v>0</v>
      </c>
      <c r="N35" s="195"/>
      <c r="O35" s="195"/>
      <c r="P35" s="195"/>
      <c r="Q35" s="93">
        <f t="shared" si="6"/>
        <v>0</v>
      </c>
      <c r="R35" s="66">
        <f t="shared" si="10"/>
        <v>0</v>
      </c>
      <c r="V35" s="93">
        <f t="shared" si="7"/>
        <v>0</v>
      </c>
      <c r="W35" s="66">
        <f t="shared" si="1"/>
        <v>0</v>
      </c>
      <c r="X35" s="93">
        <f t="shared" si="8"/>
        <v>0</v>
      </c>
      <c r="Y35" s="66">
        <f t="shared" si="9"/>
        <v>0</v>
      </c>
    </row>
    <row r="36" spans="2:25" ht="15.75" thickBot="1">
      <c r="B36" s="59">
        <v>33</v>
      </c>
      <c r="C36" s="60" t="s">
        <v>192</v>
      </c>
      <c r="D36" s="61">
        <v>550000</v>
      </c>
      <c r="E36" s="61"/>
      <c r="F36" s="62"/>
      <c r="G36" s="93">
        <f t="shared" si="2"/>
        <v>550000</v>
      </c>
      <c r="H36" s="96">
        <f t="shared" si="3"/>
        <v>6.05547542629776E-2</v>
      </c>
      <c r="I36" s="97"/>
      <c r="J36" s="97"/>
      <c r="K36" s="98"/>
      <c r="L36" s="93">
        <f t="shared" si="4"/>
        <v>0</v>
      </c>
      <c r="M36" s="119">
        <f t="shared" si="5"/>
        <v>0</v>
      </c>
      <c r="N36" s="195"/>
      <c r="O36" s="195"/>
      <c r="P36" s="195"/>
      <c r="Q36" s="93">
        <f t="shared" si="6"/>
        <v>0</v>
      </c>
      <c r="R36" s="66">
        <f t="shared" si="10"/>
        <v>0</v>
      </c>
      <c r="U36" s="198">
        <v>384817.28</v>
      </c>
      <c r="V36" s="93">
        <f t="shared" si="7"/>
        <v>384817.28</v>
      </c>
      <c r="W36" s="66">
        <f t="shared" si="1"/>
        <v>2.6894279956804462E-2</v>
      </c>
      <c r="X36" s="93">
        <f t="shared" si="8"/>
        <v>934817.28000000003</v>
      </c>
      <c r="Y36" s="66">
        <f t="shared" si="9"/>
        <v>7.6445371804562826E-3</v>
      </c>
    </row>
    <row r="37" spans="2:25" ht="15.75" thickBot="1">
      <c r="B37" s="59">
        <v>34</v>
      </c>
      <c r="C37" s="60" t="s">
        <v>193</v>
      </c>
      <c r="D37" s="61"/>
      <c r="E37" s="61"/>
      <c r="F37" s="62"/>
      <c r="G37" s="93">
        <f t="shared" si="2"/>
        <v>0</v>
      </c>
      <c r="H37" s="96">
        <f t="shared" si="3"/>
        <v>0</v>
      </c>
      <c r="I37" s="97"/>
      <c r="J37" s="97"/>
      <c r="K37" s="98"/>
      <c r="L37" s="93">
        <f t="shared" si="4"/>
        <v>0</v>
      </c>
      <c r="M37" s="119">
        <f t="shared" si="5"/>
        <v>0</v>
      </c>
      <c r="N37" s="195"/>
      <c r="O37" s="195"/>
      <c r="P37" s="195"/>
      <c r="Q37" s="93">
        <f t="shared" si="6"/>
        <v>0</v>
      </c>
      <c r="R37" s="66">
        <f t="shared" si="10"/>
        <v>0</v>
      </c>
      <c r="V37" s="93">
        <f t="shared" si="7"/>
        <v>0</v>
      </c>
      <c r="W37" s="66">
        <f t="shared" si="1"/>
        <v>0</v>
      </c>
      <c r="X37" s="93">
        <f t="shared" si="8"/>
        <v>0</v>
      </c>
      <c r="Y37" s="66">
        <f t="shared" si="9"/>
        <v>0</v>
      </c>
    </row>
    <row r="38" spans="2:25" ht="15.75" thickBot="1">
      <c r="B38" s="59">
        <v>35</v>
      </c>
      <c r="C38" s="64" t="s">
        <v>194</v>
      </c>
      <c r="D38" s="61"/>
      <c r="E38" s="61"/>
      <c r="F38" s="62"/>
      <c r="G38" s="93">
        <f t="shared" si="2"/>
        <v>0</v>
      </c>
      <c r="H38" s="96">
        <f t="shared" si="3"/>
        <v>0</v>
      </c>
      <c r="I38" s="97"/>
      <c r="J38" s="100"/>
      <c r="K38" s="98"/>
      <c r="L38" s="93">
        <f t="shared" si="4"/>
        <v>0</v>
      </c>
      <c r="M38" s="119">
        <f t="shared" si="5"/>
        <v>0</v>
      </c>
      <c r="N38" s="195"/>
      <c r="O38" s="195"/>
      <c r="P38" s="195"/>
      <c r="Q38" s="93">
        <f t="shared" si="6"/>
        <v>0</v>
      </c>
      <c r="R38" s="66">
        <f t="shared" si="10"/>
        <v>0</v>
      </c>
      <c r="V38" s="93">
        <f t="shared" si="7"/>
        <v>0</v>
      </c>
      <c r="W38" s="66">
        <f t="shared" si="11"/>
        <v>0</v>
      </c>
      <c r="X38" s="93">
        <f t="shared" si="8"/>
        <v>0</v>
      </c>
      <c r="Y38" s="66">
        <f t="shared" si="9"/>
        <v>0</v>
      </c>
    </row>
    <row r="39" spans="2:25" ht="15.75" thickBot="1">
      <c r="B39" s="59">
        <v>36</v>
      </c>
      <c r="C39" s="64" t="s">
        <v>195</v>
      </c>
      <c r="D39" s="61"/>
      <c r="E39" s="61"/>
      <c r="F39" s="62"/>
      <c r="G39" s="93">
        <f t="shared" si="2"/>
        <v>0</v>
      </c>
      <c r="H39" s="96">
        <f t="shared" si="3"/>
        <v>0</v>
      </c>
      <c r="I39" s="97"/>
      <c r="J39" s="100"/>
      <c r="K39" s="98"/>
      <c r="L39" s="93">
        <f t="shared" si="4"/>
        <v>0</v>
      </c>
      <c r="M39" s="119">
        <f t="shared" si="5"/>
        <v>0</v>
      </c>
      <c r="N39" s="195"/>
      <c r="O39" s="195"/>
      <c r="P39" s="195"/>
      <c r="Q39" s="93">
        <f t="shared" si="6"/>
        <v>0</v>
      </c>
      <c r="R39" s="66">
        <f t="shared" si="10"/>
        <v>0</v>
      </c>
      <c r="V39" s="93">
        <f t="shared" si="7"/>
        <v>0</v>
      </c>
      <c r="W39" s="66">
        <f t="shared" si="1"/>
        <v>0</v>
      </c>
      <c r="X39" s="93">
        <f t="shared" si="8"/>
        <v>0</v>
      </c>
      <c r="Y39" s="66">
        <f t="shared" si="9"/>
        <v>0</v>
      </c>
    </row>
    <row r="40" spans="2:25" ht="15.75" thickBot="1">
      <c r="B40" s="59">
        <v>37</v>
      </c>
      <c r="C40" s="64" t="s">
        <v>196</v>
      </c>
      <c r="D40" s="61"/>
      <c r="E40" s="61"/>
      <c r="F40" s="62"/>
      <c r="G40" s="93">
        <f t="shared" si="2"/>
        <v>0</v>
      </c>
      <c r="H40" s="96">
        <f t="shared" si="3"/>
        <v>0</v>
      </c>
      <c r="I40" s="97"/>
      <c r="J40" s="100"/>
      <c r="K40" s="98"/>
      <c r="L40" s="93">
        <f t="shared" si="4"/>
        <v>0</v>
      </c>
      <c r="M40" s="119">
        <f t="shared" si="5"/>
        <v>0</v>
      </c>
      <c r="N40" s="195"/>
      <c r="O40" s="195"/>
      <c r="P40" s="195"/>
      <c r="Q40" s="93">
        <f t="shared" si="6"/>
        <v>0</v>
      </c>
      <c r="R40" s="66">
        <f t="shared" si="10"/>
        <v>0</v>
      </c>
      <c r="V40" s="93">
        <f t="shared" si="7"/>
        <v>0</v>
      </c>
      <c r="W40" s="66">
        <f t="shared" si="1"/>
        <v>0</v>
      </c>
      <c r="X40" s="93">
        <f t="shared" si="8"/>
        <v>0</v>
      </c>
      <c r="Y40" s="66">
        <f t="shared" si="9"/>
        <v>0</v>
      </c>
    </row>
    <row r="41" spans="2:25" s="68" customFormat="1" ht="15.75" thickBot="1">
      <c r="B41" s="120"/>
      <c r="C41" s="89" t="s">
        <v>43</v>
      </c>
      <c r="D41" s="90">
        <f t="shared" ref="D41:F41" si="12">SUM(D4:D40)</f>
        <v>187902912.35000002</v>
      </c>
      <c r="E41" s="90">
        <f t="shared" si="12"/>
        <v>476543736.53999996</v>
      </c>
      <c r="F41" s="91">
        <f t="shared" si="12"/>
        <v>243822250.38</v>
      </c>
      <c r="G41" s="93">
        <f t="shared" si="2"/>
        <v>908268899.26999998</v>
      </c>
      <c r="H41" s="121">
        <f t="shared" si="3"/>
        <v>100</v>
      </c>
      <c r="I41" s="107">
        <v>563274973.18000007</v>
      </c>
      <c r="J41" s="107">
        <v>616474912.76999998</v>
      </c>
      <c r="K41" s="108">
        <v>612594856.43000007</v>
      </c>
      <c r="L41" s="93">
        <f t="shared" si="4"/>
        <v>1792344742.3800001</v>
      </c>
      <c r="M41" s="122">
        <f t="shared" si="5"/>
        <v>100</v>
      </c>
      <c r="N41" s="193" t="s">
        <v>328</v>
      </c>
      <c r="O41" s="193" t="s">
        <v>329</v>
      </c>
      <c r="P41" s="193" t="s">
        <v>330</v>
      </c>
      <c r="Q41" s="93">
        <f>N41+O41+P41</f>
        <v>4145095339.6499996</v>
      </c>
      <c r="R41" s="66">
        <f t="shared" si="10"/>
        <v>100</v>
      </c>
      <c r="S41" s="264">
        <v>2031208619.1400001</v>
      </c>
      <c r="T41" s="264">
        <v>1920796704.3599999</v>
      </c>
      <c r="U41" s="264">
        <v>1430851767.0599999</v>
      </c>
      <c r="V41" s="93">
        <f>S41+T41+U41</f>
        <v>5382857090.5599995</v>
      </c>
      <c r="W41" s="66">
        <f t="shared" si="1"/>
        <v>100</v>
      </c>
      <c r="X41" s="93">
        <f t="shared" si="8"/>
        <v>12228566071.860001</v>
      </c>
      <c r="Y41" s="66">
        <f t="shared" si="9"/>
        <v>100</v>
      </c>
    </row>
    <row r="42" spans="2:25">
      <c r="I42" s="110"/>
      <c r="J42" s="110"/>
      <c r="K42" s="111"/>
      <c r="N42" s="110"/>
      <c r="O42" s="110"/>
      <c r="P42" s="1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5"/>
  <sheetViews>
    <sheetView workbookViewId="0">
      <selection activeCell="M5" sqref="M5"/>
    </sheetView>
  </sheetViews>
  <sheetFormatPr defaultRowHeight="15"/>
  <cols>
    <col min="3" max="3" width="44.28515625" customWidth="1"/>
  </cols>
  <sheetData>
    <row r="2" spans="3:4">
      <c r="C2" s="67" t="s">
        <v>131</v>
      </c>
      <c r="D2" s="68" t="s">
        <v>159</v>
      </c>
    </row>
    <row r="3" spans="3:4">
      <c r="C3" s="60" t="s">
        <v>136</v>
      </c>
      <c r="D3" s="66">
        <v>9.1160330719841944</v>
      </c>
    </row>
    <row r="4" spans="3:4">
      <c r="C4" s="60" t="s">
        <v>137</v>
      </c>
      <c r="D4" s="66">
        <v>5.1213270395348438</v>
      </c>
    </row>
    <row r="5" spans="3:4">
      <c r="C5" s="60" t="s">
        <v>138</v>
      </c>
      <c r="D5" s="66">
        <v>25.491576848672072</v>
      </c>
    </row>
    <row r="6" spans="3:4">
      <c r="C6" s="60" t="s">
        <v>139</v>
      </c>
      <c r="D6" s="66">
        <v>1.232081304225455</v>
      </c>
    </row>
    <row r="7" spans="3:4">
      <c r="C7" s="60" t="s">
        <v>140</v>
      </c>
      <c r="D7" s="66">
        <v>0.33599304924486012</v>
      </c>
    </row>
    <row r="8" spans="3:4">
      <c r="C8" s="60" t="s">
        <v>141</v>
      </c>
      <c r="D8" s="66">
        <v>10.476880105272922</v>
      </c>
    </row>
    <row r="9" spans="3:4">
      <c r="C9" s="60" t="s">
        <v>142</v>
      </c>
      <c r="D9" s="66">
        <v>14.869474355947579</v>
      </c>
    </row>
    <row r="10" spans="3:4">
      <c r="C10" s="60" t="s">
        <v>143</v>
      </c>
      <c r="D10" s="66">
        <v>5.3248776401869105</v>
      </c>
    </row>
    <row r="11" spans="3:4">
      <c r="C11" s="60" t="s">
        <v>144</v>
      </c>
      <c r="D11" s="66">
        <v>2.2929036067114259</v>
      </c>
    </row>
    <row r="12" spans="3:4">
      <c r="C12" s="60" t="s">
        <v>145</v>
      </c>
      <c r="D12" s="66">
        <v>0</v>
      </c>
    </row>
    <row r="13" spans="3:4">
      <c r="C13" s="60" t="s">
        <v>146</v>
      </c>
      <c r="D13" s="66">
        <v>16.617117092890108</v>
      </c>
    </row>
    <row r="14" spans="3:4">
      <c r="C14" s="60" t="s">
        <v>147</v>
      </c>
      <c r="D14" s="66">
        <v>2.021559916315244</v>
      </c>
    </row>
    <row r="15" spans="3:4">
      <c r="C15" s="60" t="s">
        <v>148</v>
      </c>
      <c r="D15" s="66">
        <v>3.302986596162414E-2</v>
      </c>
    </row>
    <row r="16" spans="3:4">
      <c r="C16" s="60" t="s">
        <v>149</v>
      </c>
      <c r="D16" s="66">
        <v>1.225462306255986</v>
      </c>
    </row>
    <row r="17" spans="3:4">
      <c r="C17" s="60" t="s">
        <v>150</v>
      </c>
      <c r="D17" s="66">
        <v>4.3297309785248661</v>
      </c>
    </row>
    <row r="18" spans="3:4">
      <c r="C18" s="60" t="s">
        <v>151</v>
      </c>
      <c r="D18" s="66">
        <v>0</v>
      </c>
    </row>
    <row r="19" spans="3:4">
      <c r="C19" s="60" t="s">
        <v>152</v>
      </c>
      <c r="D19" s="66">
        <v>0</v>
      </c>
    </row>
    <row r="20" spans="3:4">
      <c r="C20" s="60" t="s">
        <v>153</v>
      </c>
      <c r="D20" s="66">
        <v>0</v>
      </c>
    </row>
    <row r="21" spans="3:4">
      <c r="C21" s="63" t="s">
        <v>154</v>
      </c>
      <c r="D21" s="66">
        <v>8.0970536433768118E-3</v>
      </c>
    </row>
    <row r="22" spans="3:4">
      <c r="C22" s="63" t="s">
        <v>155</v>
      </c>
      <c r="D22" s="66">
        <v>0</v>
      </c>
    </row>
    <row r="23" spans="3:4">
      <c r="C23" s="64" t="s">
        <v>156</v>
      </c>
      <c r="D23" s="66">
        <v>5.0821315182210426E-2</v>
      </c>
    </row>
    <row r="24" spans="3:4">
      <c r="C24" s="64" t="s">
        <v>157</v>
      </c>
      <c r="D24" s="66">
        <v>1.3432145491060485</v>
      </c>
    </row>
    <row r="25" spans="3:4">
      <c r="C25" s="65" t="s">
        <v>158</v>
      </c>
      <c r="D25" s="66">
        <v>0.10981990034027206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 Cap Impt by Type</vt:lpstr>
      <vt:lpstr>Table 2 Cap Import by Sector</vt:lpstr>
      <vt:lpstr>Table 3 Cap Import by Country </vt:lpstr>
      <vt:lpstr>Table 4 Cap import by Banks</vt:lpstr>
      <vt:lpstr>Table 5 Cap by State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Yemi Kale</cp:lastModifiedBy>
  <dcterms:created xsi:type="dcterms:W3CDTF">2017-05-16T18:18:33Z</dcterms:created>
  <dcterms:modified xsi:type="dcterms:W3CDTF">2018-02-22T06:58:40Z</dcterms:modified>
</cp:coreProperties>
</file>